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Jičín - administrati..." sheetId="2" r:id="rId2"/>
    <sheet name="02 - Svor - demolice prov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Jičín - administrati...'!$C$135:$K$525</definedName>
    <definedName name="_xlnm.Print_Area" localSheetId="1">'01 - Jičín - administrati...'!$C$4:$J$76,'01 - Jičín - administrati...'!$C$82:$J$117,'01 - Jičín - administrati...'!$C$123:$K$525</definedName>
    <definedName name="_xlnm.Print_Titles" localSheetId="1">'01 - Jičín - administrati...'!$135:$135</definedName>
    <definedName name="_xlnm._FilterDatabase" localSheetId="2" hidden="1">'02 - Svor - demolice prov...'!$C$133:$K$538</definedName>
    <definedName name="_xlnm.Print_Area" localSheetId="2">'02 - Svor - demolice prov...'!$C$4:$J$76,'02 - Svor - demolice prov...'!$C$82:$J$115,'02 - Svor - demolice prov...'!$C$121:$K$538</definedName>
    <definedName name="_xlnm.Print_Titles" localSheetId="2">'02 - Svor - demolice prov...'!$133:$133</definedName>
  </definedNames>
  <calcPr/>
</workbook>
</file>

<file path=xl/calcChain.xml><?xml version="1.0" encoding="utf-8"?>
<calcChain xmlns="http://schemas.openxmlformats.org/spreadsheetml/2006/main">
  <c i="3" l="1" r="T509"/>
  <c r="T184"/>
  <c r="R184"/>
  <c r="P184"/>
  <c r="BK184"/>
  <c r="J184"/>
  <c r="J99"/>
  <c r="J37"/>
  <c r="J36"/>
  <c i="1" r="AY96"/>
  <c i="3" r="J35"/>
  <c i="1" r="AX96"/>
  <c i="3"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19"/>
  <c r="BH519"/>
  <c r="BG519"/>
  <c r="BF519"/>
  <c r="T519"/>
  <c r="R519"/>
  <c r="P519"/>
  <c r="BI516"/>
  <c r="BH516"/>
  <c r="BG516"/>
  <c r="BF516"/>
  <c r="T516"/>
  <c r="R516"/>
  <c r="P516"/>
  <c r="BI510"/>
  <c r="BH510"/>
  <c r="BG510"/>
  <c r="BF510"/>
  <c r="T510"/>
  <c r="R510"/>
  <c r="R509"/>
  <c r="P510"/>
  <c r="P509"/>
  <c r="BI494"/>
  <c r="BH494"/>
  <c r="BG494"/>
  <c r="BF494"/>
  <c r="T494"/>
  <c r="T493"/>
  <c r="R494"/>
  <c r="R493"/>
  <c r="P494"/>
  <c r="P493"/>
  <c r="BI485"/>
  <c r="BH485"/>
  <c r="BG485"/>
  <c r="BF485"/>
  <c r="T485"/>
  <c r="R485"/>
  <c r="P485"/>
  <c r="BI475"/>
  <c r="BH475"/>
  <c r="BG475"/>
  <c r="BF475"/>
  <c r="T475"/>
  <c r="R475"/>
  <c r="P475"/>
  <c r="BI465"/>
  <c r="BH465"/>
  <c r="BG465"/>
  <c r="BF465"/>
  <c r="T465"/>
  <c r="R465"/>
  <c r="P465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3"/>
  <c r="BH443"/>
  <c r="BG443"/>
  <c r="BF443"/>
  <c r="T443"/>
  <c r="R443"/>
  <c r="P443"/>
  <c r="BI440"/>
  <c r="BH440"/>
  <c r="BG440"/>
  <c r="BF440"/>
  <c r="T440"/>
  <c r="R440"/>
  <c r="P440"/>
  <c r="BI435"/>
  <c r="BH435"/>
  <c r="BG435"/>
  <c r="BF435"/>
  <c r="T435"/>
  <c r="R435"/>
  <c r="P435"/>
  <c r="BI426"/>
  <c r="BH426"/>
  <c r="BG426"/>
  <c r="BF426"/>
  <c r="T426"/>
  <c r="R426"/>
  <c r="P426"/>
  <c r="BI421"/>
  <c r="BH421"/>
  <c r="BG421"/>
  <c r="BF421"/>
  <c r="T421"/>
  <c r="R421"/>
  <c r="P421"/>
  <c r="BI405"/>
  <c r="BH405"/>
  <c r="BG405"/>
  <c r="BF405"/>
  <c r="T405"/>
  <c r="R405"/>
  <c r="P405"/>
  <c r="BI394"/>
  <c r="BH394"/>
  <c r="BG394"/>
  <c r="BF394"/>
  <c r="T394"/>
  <c r="R394"/>
  <c r="P394"/>
  <c r="BI386"/>
  <c r="BH386"/>
  <c r="BG386"/>
  <c r="BF386"/>
  <c r="T386"/>
  <c r="R386"/>
  <c r="P386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0"/>
  <c r="BH370"/>
  <c r="BG370"/>
  <c r="BF370"/>
  <c r="T370"/>
  <c r="R370"/>
  <c r="P370"/>
  <c r="BI361"/>
  <c r="BH361"/>
  <c r="BG361"/>
  <c r="BF361"/>
  <c r="T361"/>
  <c r="R361"/>
  <c r="P361"/>
  <c r="BI353"/>
  <c r="BH353"/>
  <c r="BG353"/>
  <c r="BF353"/>
  <c r="T353"/>
  <c r="R353"/>
  <c r="P353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1"/>
  <c r="BH311"/>
  <c r="BG311"/>
  <c r="BF311"/>
  <c r="T311"/>
  <c r="R311"/>
  <c r="P311"/>
  <c r="BI305"/>
  <c r="BH305"/>
  <c r="BG305"/>
  <c r="BF305"/>
  <c r="T305"/>
  <c r="T304"/>
  <c r="R305"/>
  <c r="R304"/>
  <c r="P305"/>
  <c r="P304"/>
  <c r="BI298"/>
  <c r="BH298"/>
  <c r="BG298"/>
  <c r="BF298"/>
  <c r="T298"/>
  <c r="T297"/>
  <c r="R298"/>
  <c r="R297"/>
  <c r="P298"/>
  <c r="P297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8"/>
  <c r="BH258"/>
  <c r="BG258"/>
  <c r="BF258"/>
  <c r="T258"/>
  <c r="R258"/>
  <c r="P258"/>
  <c r="BI248"/>
  <c r="BH248"/>
  <c r="BG248"/>
  <c r="BF248"/>
  <c r="T248"/>
  <c r="R248"/>
  <c r="P248"/>
  <c r="BI236"/>
  <c r="BH236"/>
  <c r="BG236"/>
  <c r="BF236"/>
  <c r="T236"/>
  <c r="R236"/>
  <c r="P236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3"/>
  <c r="BH203"/>
  <c r="BG203"/>
  <c r="BF203"/>
  <c r="T203"/>
  <c r="R203"/>
  <c r="P203"/>
  <c r="BI194"/>
  <c r="BH194"/>
  <c r="BG194"/>
  <c r="BF194"/>
  <c r="T194"/>
  <c r="R194"/>
  <c r="P194"/>
  <c r="BI185"/>
  <c r="BH185"/>
  <c r="BG185"/>
  <c r="BF185"/>
  <c r="T185"/>
  <c r="R185"/>
  <c r="P185"/>
  <c r="BI176"/>
  <c r="BH176"/>
  <c r="BG176"/>
  <c r="BF176"/>
  <c r="T176"/>
  <c r="R176"/>
  <c r="P176"/>
  <c r="BI174"/>
  <c r="BH174"/>
  <c r="BG174"/>
  <c r="BF174"/>
  <c r="T174"/>
  <c r="R174"/>
  <c r="P174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92"/>
  <c r="J17"/>
  <c r="J12"/>
  <c r="J128"/>
  <c r="E7"/>
  <c r="E124"/>
  <c i="1" r="AY95"/>
  <c i="2" r="J37"/>
  <c r="J36"/>
  <c r="J35"/>
  <c i="1" r="AX95"/>
  <c i="2" r="BI523"/>
  <c r="BH523"/>
  <c r="BG523"/>
  <c r="BF523"/>
  <c r="T523"/>
  <c r="T522"/>
  <c r="R523"/>
  <c r="R522"/>
  <c r="P523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0"/>
  <c r="BH510"/>
  <c r="BG510"/>
  <c r="BF510"/>
  <c r="T510"/>
  <c r="R510"/>
  <c r="P510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T493"/>
  <c r="R494"/>
  <c r="R493"/>
  <c r="P494"/>
  <c r="P493"/>
  <c r="BI487"/>
  <c r="BH487"/>
  <c r="BG487"/>
  <c r="BF487"/>
  <c r="T487"/>
  <c r="R487"/>
  <c r="P487"/>
  <c r="BI481"/>
  <c r="BH481"/>
  <c r="BG481"/>
  <c r="BF481"/>
  <c r="T481"/>
  <c r="R481"/>
  <c r="P481"/>
  <c r="BI477"/>
  <c r="BH477"/>
  <c r="BG477"/>
  <c r="BF477"/>
  <c r="T477"/>
  <c r="R477"/>
  <c r="P477"/>
  <c r="BI471"/>
  <c r="BH471"/>
  <c r="BG471"/>
  <c r="BF471"/>
  <c r="T471"/>
  <c r="R471"/>
  <c r="P471"/>
  <c r="BI465"/>
  <c r="BH465"/>
  <c r="BG465"/>
  <c r="BF465"/>
  <c r="T465"/>
  <c r="R465"/>
  <c r="P465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8"/>
  <c r="BH428"/>
  <c r="BG428"/>
  <c r="BF428"/>
  <c r="T428"/>
  <c r="R428"/>
  <c r="P428"/>
  <c r="BI421"/>
  <c r="BH421"/>
  <c r="BG421"/>
  <c r="BF421"/>
  <c r="T421"/>
  <c r="R421"/>
  <c r="P421"/>
  <c r="BI417"/>
  <c r="BH417"/>
  <c r="BG417"/>
  <c r="BF417"/>
  <c r="T417"/>
  <c r="R417"/>
  <c r="P417"/>
  <c r="BI410"/>
  <c r="BH410"/>
  <c r="BG410"/>
  <c r="BF410"/>
  <c r="T410"/>
  <c r="R410"/>
  <c r="P410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4"/>
  <c r="BH364"/>
  <c r="BG364"/>
  <c r="BF364"/>
  <c r="T364"/>
  <c r="T363"/>
  <c r="R364"/>
  <c r="R363"/>
  <c r="P364"/>
  <c r="P363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T291"/>
  <c r="R292"/>
  <c r="R291"/>
  <c r="P292"/>
  <c r="P291"/>
  <c r="BI287"/>
  <c r="BH287"/>
  <c r="BG287"/>
  <c r="BF287"/>
  <c r="T287"/>
  <c r="R287"/>
  <c r="P287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0"/>
  <c r="BH230"/>
  <c r="BG230"/>
  <c r="BF230"/>
  <c r="T230"/>
  <c r="T229"/>
  <c r="R230"/>
  <c r="R229"/>
  <c r="P230"/>
  <c r="P229"/>
  <c r="BI225"/>
  <c r="BH225"/>
  <c r="BG225"/>
  <c r="BF225"/>
  <c r="T225"/>
  <c r="R225"/>
  <c r="P225"/>
  <c r="BI217"/>
  <c r="BH217"/>
  <c r="BG217"/>
  <c r="BF217"/>
  <c r="T217"/>
  <c r="R217"/>
  <c r="P217"/>
  <c r="BI215"/>
  <c r="BH215"/>
  <c r="BG215"/>
  <c r="BF215"/>
  <c r="T215"/>
  <c r="R215"/>
  <c r="P215"/>
  <c r="BI207"/>
  <c r="BH207"/>
  <c r="BG207"/>
  <c r="BF207"/>
  <c r="T207"/>
  <c r="R207"/>
  <c r="P207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89"/>
  <c r="E7"/>
  <c r="E126"/>
  <c i="1" r="L90"/>
  <c r="AM90"/>
  <c r="AM89"/>
  <c r="L89"/>
  <c r="AM87"/>
  <c r="L87"/>
  <c r="L85"/>
  <c r="L84"/>
  <c i="2" r="BK456"/>
  <c r="J384"/>
  <c r="BK241"/>
  <c r="J503"/>
  <c r="BK387"/>
  <c r="J225"/>
  <c r="J387"/>
  <c r="BK144"/>
  <c r="J452"/>
  <c r="J199"/>
  <c r="BK316"/>
  <c r="J266"/>
  <c r="BK460"/>
  <c r="BK349"/>
  <c r="BK256"/>
  <c i="3" r="J460"/>
  <c r="BK215"/>
  <c r="J348"/>
  <c r="J267"/>
  <c r="BK288"/>
  <c r="BK465"/>
  <c r="BK381"/>
  <c r="J258"/>
  <c r="BK440"/>
  <c r="BK536"/>
  <c r="BK166"/>
  <c r="BK311"/>
  <c r="BK211"/>
  <c r="BK248"/>
  <c i="2" r="BK217"/>
  <c r="BK477"/>
  <c r="BK277"/>
  <c r="J518"/>
  <c r="BK320"/>
  <c r="J158"/>
  <c r="BK237"/>
  <c r="J516"/>
  <c r="BK433"/>
  <c r="BK514"/>
  <c r="BK292"/>
  <c r="J244"/>
  <c r="BK139"/>
  <c r="J323"/>
  <c r="BK168"/>
  <c i="3" r="J426"/>
  <c r="J443"/>
  <c r="J280"/>
  <c r="J174"/>
  <c r="BK203"/>
  <c r="BK443"/>
  <c r="J440"/>
  <c r="J435"/>
  <c r="J519"/>
  <c r="J284"/>
  <c r="J292"/>
  <c r="BK386"/>
  <c r="J319"/>
  <c r="J211"/>
  <c i="2" r="BK448"/>
  <c r="J340"/>
  <c r="BK163"/>
  <c r="BK445"/>
  <c r="J241"/>
  <c r="J499"/>
  <c r="BK270"/>
  <c r="J139"/>
  <c r="J510"/>
  <c r="J353"/>
  <c i="3" r="J475"/>
  <c r="BK510"/>
  <c r="BK149"/>
  <c r="BK273"/>
  <c i="2" r="BK516"/>
  <c r="J433"/>
  <c r="BK266"/>
  <c r="BK520"/>
  <c r="J448"/>
  <c r="BK323"/>
  <c r="J173"/>
  <c r="J437"/>
  <c r="BK252"/>
  <c r="J370"/>
  <c r="J144"/>
  <c r="BK374"/>
  <c r="J274"/>
  <c r="BK353"/>
  <c r="J247"/>
  <c r="J149"/>
  <c r="BK391"/>
  <c r="BK274"/>
  <c i="3" r="BK435"/>
  <c r="J144"/>
  <c r="J194"/>
  <c r="BK426"/>
  <c r="J137"/>
  <c r="J248"/>
  <c r="J311"/>
  <c r="J203"/>
  <c r="J386"/>
  <c r="J375"/>
  <c r="J510"/>
  <c r="J381"/>
  <c r="J343"/>
  <c i="2" r="J381"/>
  <c r="J349"/>
  <c r="J183"/>
  <c r="BK345"/>
  <c r="BK215"/>
  <c r="BK481"/>
  <c r="BK381"/>
  <c r="BK302"/>
  <c r="J523"/>
  <c r="J281"/>
  <c r="J230"/>
  <c r="F34"/>
  <c r="BK437"/>
  <c r="BK287"/>
  <c r="BK178"/>
  <c r="BK523"/>
  <c r="BK357"/>
  <c r="J263"/>
  <c i="3" r="BK475"/>
  <c r="J276"/>
  <c r="J353"/>
  <c r="BK236"/>
  <c r="BK176"/>
  <c r="J329"/>
  <c r="BK533"/>
  <c r="J273"/>
  <c r="J298"/>
  <c r="BK329"/>
  <c r="BK292"/>
  <c r="BK162"/>
  <c r="BK324"/>
  <c r="BK348"/>
  <c r="BK516"/>
  <c r="J335"/>
  <c r="J465"/>
  <c r="J361"/>
  <c r="J225"/>
  <c i="2" r="BK452"/>
  <c r="J313"/>
  <c r="J207"/>
  <c r="J460"/>
  <c r="J260"/>
  <c r="BK149"/>
  <c r="J374"/>
  <c r="J194"/>
  <c r="J357"/>
  <c r="J163"/>
  <c r="J445"/>
  <c r="J320"/>
  <c r="BK410"/>
  <c r="J277"/>
  <c r="J217"/>
  <c r="F35"/>
  <c r="J287"/>
  <c r="J494"/>
  <c r="BK230"/>
  <c r="J154"/>
  <c r="BK188"/>
  <c r="BK465"/>
  <c r="BK260"/>
  <c r="BK378"/>
  <c r="J270"/>
  <c r="J188"/>
  <c r="J514"/>
  <c r="BK384"/>
  <c r="J316"/>
  <c r="F36"/>
  <c r="BK417"/>
  <c r="J252"/>
  <c r="BK499"/>
  <c r="J441"/>
  <c r="BK247"/>
  <c r="BK158"/>
  <c r="BK421"/>
  <c r="BK199"/>
  <c r="BK173"/>
  <c r="J487"/>
  <c r="BK370"/>
  <c r="BK281"/>
  <c r="BK313"/>
  <c r="J256"/>
  <c r="J178"/>
  <c r="J421"/>
  <c r="BK336"/>
  <c r="BK207"/>
  <c i="3" r="BK378"/>
  <c r="BK137"/>
  <c r="BK157"/>
  <c r="J154"/>
  <c r="BK485"/>
  <c r="BK530"/>
  <c r="BK284"/>
  <c r="J220"/>
  <c r="J421"/>
  <c r="BK519"/>
  <c r="J270"/>
  <c r="J324"/>
  <c r="J338"/>
  <c i="2" r="J410"/>
  <c r="BK244"/>
  <c i="3" r="BK220"/>
  <c r="BK335"/>
  <c r="BK280"/>
  <c r="BK375"/>
  <c r="BK270"/>
  <c r="BK370"/>
  <c r="BK225"/>
  <c r="BK361"/>
  <c r="BK451"/>
  <c r="J185"/>
  <c r="J162"/>
  <c i="2" r="BK487"/>
  <c r="J391"/>
  <c r="BK263"/>
  <c r="BK503"/>
  <c r="J428"/>
  <c r="J237"/>
  <c r="J417"/>
  <c r="J168"/>
  <c r="BK340"/>
  <c r="BK471"/>
  <c r="J345"/>
  <c i="1" r="AS94"/>
  <c i="2" r="J364"/>
  <c r="BK225"/>
  <c i="3" r="J451"/>
  <c r="BK174"/>
  <c r="BK267"/>
  <c r="J405"/>
  <c r="J530"/>
  <c r="J394"/>
  <c r="BK305"/>
  <c r="J176"/>
  <c r="J288"/>
  <c r="BK298"/>
  <c r="BK460"/>
  <c r="BK319"/>
  <c r="J166"/>
  <c r="J236"/>
  <c i="2" r="J465"/>
  <c r="BK364"/>
  <c r="BK183"/>
  <c r="BK494"/>
  <c r="J378"/>
  <c r="BK194"/>
  <c r="J456"/>
  <c r="J215"/>
  <c r="BK510"/>
  <c r="J34"/>
  <c r="BK518"/>
  <c r="BK428"/>
  <c r="J336"/>
  <c r="J481"/>
  <c r="BK297"/>
  <c i="3" r="J149"/>
  <c r="BK394"/>
  <c r="BK421"/>
  <c r="J305"/>
  <c r="BK144"/>
  <c r="J215"/>
  <c r="BK338"/>
  <c r="J378"/>
  <c r="J485"/>
  <c r="J262"/>
  <c r="J536"/>
  <c r="J516"/>
  <c r="BK258"/>
  <c i="2" r="BK441"/>
  <c r="J302"/>
  <c r="BK154"/>
  <c r="J471"/>
  <c i="3" r="J454"/>
  <c r="BK194"/>
  <c r="J370"/>
  <c r="BK262"/>
  <c r="J157"/>
  <c r="BK494"/>
  <c r="J533"/>
  <c r="BK454"/>
  <c r="BK154"/>
  <c r="BK343"/>
  <c r="J494"/>
  <c r="BK185"/>
  <c r="BK353"/>
  <c r="BK405"/>
  <c r="BK276"/>
  <c i="2" r="J477"/>
  <c r="J297"/>
  <c r="J520"/>
  <c r="J292"/>
  <c r="F37"/>
  <c l="1" r="BK138"/>
  <c r="T236"/>
  <c r="BK390"/>
  <c r="J390"/>
  <c r="J109"/>
  <c r="P464"/>
  <c r="P509"/>
  <c r="T312"/>
  <c i="3" r="R136"/>
  <c i="2" r="P390"/>
  <c r="BK480"/>
  <c r="J480"/>
  <c r="J112"/>
  <c r="R312"/>
  <c r="R369"/>
  <c i="3" r="T136"/>
  <c i="2" r="P246"/>
  <c r="T377"/>
  <c r="T464"/>
  <c i="3" r="R193"/>
  <c r="R310"/>
  <c r="R296"/>
  <c i="2" r="BK296"/>
  <c r="J296"/>
  <c r="J103"/>
  <c r="BK377"/>
  <c r="J377"/>
  <c r="J108"/>
  <c i="3" r="P334"/>
  <c i="2" r="BK312"/>
  <c r="J312"/>
  <c r="J104"/>
  <c r="T369"/>
  <c i="3" r="R266"/>
  <c r="P310"/>
  <c r="P296"/>
  <c r="P369"/>
  <c i="2" r="T138"/>
  <c r="R236"/>
  <c r="P296"/>
  <c r="BK369"/>
  <c r="J369"/>
  <c r="J107"/>
  <c r="P432"/>
  <c r="R509"/>
  <c i="3" r="P136"/>
  <c r="T266"/>
  <c r="T310"/>
  <c r="T296"/>
  <c r="BK434"/>
  <c r="J434"/>
  <c r="J109"/>
  <c i="2" r="P138"/>
  <c r="BK236"/>
  <c r="J236"/>
  <c r="J100"/>
  <c r="T296"/>
  <c r="P369"/>
  <c i="3" r="P193"/>
  <c r="BK334"/>
  <c r="J334"/>
  <c r="J106"/>
  <c r="BK369"/>
  <c r="J369"/>
  <c r="J107"/>
  <c r="R434"/>
  <c i="2" r="R390"/>
  <c r="R480"/>
  <c i="3" r="P266"/>
  <c r="P385"/>
  <c i="2" r="R138"/>
  <c r="P236"/>
  <c r="R296"/>
  <c r="BK432"/>
  <c r="J432"/>
  <c r="J110"/>
  <c r="P480"/>
  <c r="BK509"/>
  <c r="J509"/>
  <c r="J115"/>
  <c i="3" r="BK136"/>
  <c r="BK385"/>
  <c r="J385"/>
  <c r="J108"/>
  <c r="T434"/>
  <c i="2" r="T390"/>
  <c r="T480"/>
  <c r="T509"/>
  <c r="BK246"/>
  <c r="J246"/>
  <c r="J101"/>
  <c r="P377"/>
  <c r="BK464"/>
  <c r="J464"/>
  <c r="J111"/>
  <c r="R498"/>
  <c i="3" r="BK266"/>
  <c r="J266"/>
  <c r="J101"/>
  <c r="R385"/>
  <c r="R459"/>
  <c r="R515"/>
  <c i="2" r="P312"/>
  <c r="R432"/>
  <c r="BK498"/>
  <c r="J498"/>
  <c r="J114"/>
  <c i="3" r="T193"/>
  <c r="R334"/>
  <c r="T369"/>
  <c r="BK459"/>
  <c r="J459"/>
  <c r="J110"/>
  <c r="P515"/>
  <c r="P532"/>
  <c i="2" r="T246"/>
  <c r="R377"/>
  <c r="R464"/>
  <c r="P498"/>
  <c i="3" r="BK193"/>
  <c r="J193"/>
  <c r="J100"/>
  <c r="T334"/>
  <c r="R369"/>
  <c r="P434"/>
  <c r="T459"/>
  <c r="T515"/>
  <c r="R532"/>
  <c i="2" r="R246"/>
  <c r="T432"/>
  <c r="T498"/>
  <c i="3" r="BK310"/>
  <c r="J310"/>
  <c r="J105"/>
  <c r="T385"/>
  <c r="P459"/>
  <c r="BK515"/>
  <c r="J515"/>
  <c r="J113"/>
  <c r="BK532"/>
  <c r="J532"/>
  <c r="J114"/>
  <c r="T532"/>
  <c r="BK297"/>
  <c r="J297"/>
  <c r="J103"/>
  <c i="2" r="BK363"/>
  <c r="J363"/>
  <c r="J106"/>
  <c r="BK522"/>
  <c r="J522"/>
  <c r="J116"/>
  <c r="BK493"/>
  <c r="J493"/>
  <c r="J113"/>
  <c i="3" r="BK493"/>
  <c r="J493"/>
  <c r="J111"/>
  <c r="BK509"/>
  <c r="J509"/>
  <c r="J112"/>
  <c i="2" r="BK229"/>
  <c r="J229"/>
  <c r="J99"/>
  <c r="BK291"/>
  <c r="J291"/>
  <c r="J102"/>
  <c i="3" r="BK304"/>
  <c r="J304"/>
  <c r="J104"/>
  <c r="BE215"/>
  <c r="BE262"/>
  <c r="BE280"/>
  <c r="BE394"/>
  <c r="BE454"/>
  <c r="E85"/>
  <c r="BE176"/>
  <c r="BE284"/>
  <c r="BE305"/>
  <c r="BE348"/>
  <c r="BE421"/>
  <c r="BE435"/>
  <c r="BE211"/>
  <c r="BE378"/>
  <c r="BE475"/>
  <c r="BE236"/>
  <c r="J89"/>
  <c r="F131"/>
  <c r="BE276"/>
  <c r="BE353"/>
  <c r="BE375"/>
  <c r="BE465"/>
  <c r="BE533"/>
  <c r="BE536"/>
  <c i="2" r="J138"/>
  <c r="J98"/>
  <c i="3" r="BE185"/>
  <c r="BE343"/>
  <c r="BE370"/>
  <c r="BE386"/>
  <c r="BE510"/>
  <c r="BE267"/>
  <c r="BE460"/>
  <c r="BE485"/>
  <c r="BE494"/>
  <c r="BE144"/>
  <c r="BE166"/>
  <c r="BE338"/>
  <c r="BE440"/>
  <c r="BE451"/>
  <c r="BE516"/>
  <c r="BE519"/>
  <c r="BE530"/>
  <c r="BE220"/>
  <c r="BE319"/>
  <c r="BE329"/>
  <c r="BE381"/>
  <c r="BE405"/>
  <c r="BE162"/>
  <c r="BE174"/>
  <c r="BE273"/>
  <c r="BE292"/>
  <c r="BE311"/>
  <c r="BE335"/>
  <c r="BE361"/>
  <c r="BE194"/>
  <c i="2" r="BK362"/>
  <c r="J362"/>
  <c r="J105"/>
  <c i="3" r="BE137"/>
  <c r="BE149"/>
  <c r="BE270"/>
  <c r="BE288"/>
  <c r="BE426"/>
  <c r="BE443"/>
  <c r="BE154"/>
  <c r="BE248"/>
  <c r="BE157"/>
  <c r="BE258"/>
  <c r="BE324"/>
  <c r="BE203"/>
  <c r="BE225"/>
  <c r="BE298"/>
  <c i="2" r="E85"/>
  <c r="BE139"/>
  <c r="BE149"/>
  <c r="BE158"/>
  <c r="BE163"/>
  <c r="BE178"/>
  <c r="BE266"/>
  <c r="BE277"/>
  <c r="BE287"/>
  <c r="BE313"/>
  <c r="BE353"/>
  <c r="BE374"/>
  <c r="BE387"/>
  <c r="BE428"/>
  <c r="BE433"/>
  <c r="BE452"/>
  <c r="BE514"/>
  <c r="BE297"/>
  <c r="BE302"/>
  <c r="BE345"/>
  <c r="BE349"/>
  <c r="BE364"/>
  <c r="BE391"/>
  <c r="BE510"/>
  <c i="1" r="AW95"/>
  <c i="2" r="BE154"/>
  <c r="BE225"/>
  <c r="BE340"/>
  <c r="BE357"/>
  <c r="BE378"/>
  <c r="BE441"/>
  <c r="BE448"/>
  <c r="BE477"/>
  <c r="BE523"/>
  <c i="1" r="BB95"/>
  <c i="2" r="F92"/>
  <c r="BE194"/>
  <c r="BE207"/>
  <c r="BE241"/>
  <c r="BE244"/>
  <c r="BE247"/>
  <c r="BE252"/>
  <c r="BE270"/>
  <c r="BE320"/>
  <c r="BE323"/>
  <c r="BE336"/>
  <c i="1" r="BC95"/>
  <c i="2" r="J130"/>
  <c r="BE188"/>
  <c r="BE260"/>
  <c r="BE263"/>
  <c r="BE281"/>
  <c r="BE316"/>
  <c r="BE370"/>
  <c r="BE384"/>
  <c r="BE465"/>
  <c r="BE471"/>
  <c r="BE481"/>
  <c r="BE487"/>
  <c r="BE494"/>
  <c r="BE499"/>
  <c r="BE518"/>
  <c r="BE168"/>
  <c r="BE183"/>
  <c r="BE215"/>
  <c r="BE217"/>
  <c r="BE274"/>
  <c r="BE292"/>
  <c r="BE417"/>
  <c r="BE421"/>
  <c r="BE437"/>
  <c r="BE456"/>
  <c r="BE503"/>
  <c r="BE520"/>
  <c i="1" r="BA95"/>
  <c i="2" r="BE144"/>
  <c r="BE173"/>
  <c r="BE199"/>
  <c r="BE230"/>
  <c r="BE237"/>
  <c r="BE256"/>
  <c r="BE381"/>
  <c r="BE410"/>
  <c r="BE445"/>
  <c r="BE460"/>
  <c r="BE516"/>
  <c i="1" r="BD95"/>
  <c i="3" r="J34"/>
  <c i="1" r="AW96"/>
  <c i="3" r="F37"/>
  <c i="1" r="BD96"/>
  <c r="BD94"/>
  <c r="W33"/>
  <c i="3" r="F34"/>
  <c i="1" r="BA96"/>
  <c r="BA94"/>
  <c r="AW94"/>
  <c r="AK30"/>
  <c i="3" r="F35"/>
  <c i="1" r="BB96"/>
  <c r="BB94"/>
  <c r="W31"/>
  <c i="3" r="F36"/>
  <c i="1" r="BC96"/>
  <c r="BC94"/>
  <c r="AY94"/>
  <c i="2" l="1" r="R137"/>
  <c r="P362"/>
  <c r="T137"/>
  <c i="3" r="P135"/>
  <c r="P134"/>
  <c i="1" r="AU96"/>
  <c i="3" r="BK135"/>
  <c i="2" r="P137"/>
  <c r="P136"/>
  <c i="1" r="AU95"/>
  <c i="2" r="R362"/>
  <c i="3" r="R135"/>
  <c r="R134"/>
  <c i="2" r="T362"/>
  <c i="3" r="T135"/>
  <c r="T134"/>
  <c i="2" r="BK137"/>
  <c r="J137"/>
  <c r="J97"/>
  <c i="3" r="J136"/>
  <c r="J98"/>
  <c r="BK296"/>
  <c r="J296"/>
  <c r="J102"/>
  <c i="2" r="BK136"/>
  <c r="J136"/>
  <c r="J96"/>
  <c i="1" r="AX94"/>
  <c r="W30"/>
  <c r="W32"/>
  <c i="2" r="J33"/>
  <c i="1" r="AV95"/>
  <c r="AT95"/>
  <c i="3" r="F33"/>
  <c i="1" r="AZ96"/>
  <c i="2" r="F33"/>
  <c i="1" r="AZ95"/>
  <c i="3" r="J33"/>
  <c i="1" r="AV96"/>
  <c r="AT96"/>
  <c i="3" l="1" r="BK134"/>
  <c r="J134"/>
  <c i="2" r="T136"/>
  <c r="R136"/>
  <c i="3" r="J135"/>
  <c r="J97"/>
  <c r="J30"/>
  <c i="1" r="AG96"/>
  <c i="2" r="J30"/>
  <c i="1" r="AG95"/>
  <c r="AG94"/>
  <c r="AK26"/>
  <c r="AU94"/>
  <c r="AZ94"/>
  <c r="W29"/>
  <c i="3" l="1" r="J39"/>
  <c r="J96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<sst xmlns="http://schemas.openxmlformats.org/spreadsheetml/2006/main">
  <si>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</si>
  <si>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</si>
  <si>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</si>
  <si>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</si>
  <si>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</si>
  <si>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{7d798e90-fc3b-4d14-a333-af12b297fc88}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</si>
  <si>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</si>
  <si>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</si>
  <si>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</si>
  <si>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</si>
  <si>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</si>
  <si>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</si>
  <si>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</si>
  <si>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</si>
  <si>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2024_02_15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</si>
  <si>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</si>
  <si>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</si>
  <si>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Demolice_Jičín, Svor</t>
  </si>
  <si>
    <t>KSO:</t>
  </si>
  <si>
    <t>CC-CZ:</t>
  </si>
  <si>
    <t>Místo:</t>
  </si>
  <si>
    <t>OŘ Hradec Králové</t>
  </si>
  <si>
    <t>Datum:</t>
  </si>
  <si>
    <t>15. 2. 2024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</si>
  <si>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</si>
  <si>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</si>
  <si>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</si>
  <si>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</si>
  <si>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</si>
  <si>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</si>
  <si>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</si>
  <si>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</si>
  <si>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</si>
  <si>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</si>
  <si>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</si>
  <si>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</si>
  <si>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</si>
  <si>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</si>
  <si>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</si>
  <si>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</si>
  <si>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</si>
  <si>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</si>
  <si>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</si>
  <si>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</si>
  <si>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</si>
  <si>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</si>
  <si>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</si>
  <si>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</si>
  <si>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</si>
  <si>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</si>
  <si>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</si>
  <si>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</si>
  <si>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</si>
  <si>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</si>
  <si>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</si>
  <si>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</si>
  <si>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</si>
  <si>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</si>
  <si>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</si>
  <si>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</si>
  <si>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</si>
  <si>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</si>
  <si>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</si>
  <si>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</si>
  <si>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</si>
  <si>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</si>
  <si>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</si>
  <si>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</si>
  <si>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</si>
  <si>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</si>
  <si>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</si>
  <si>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</si>
  <si>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</si>
  <si>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</si>
  <si>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</si>
  <si>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</si>
  <si>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</si>
  <si>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</si>
  <si>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</si>
  <si>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</si>
  <si>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Jičín - administrativní budova (vedle výpravní budovy)</t>
  </si>
  <si>
    <t>STA</t>
  </si>
  <si>
    <t>1</t>
  </si>
  <si>
    <t>{4c8e3e01-05c8-452e-a654-1109d44a9133}</t>
  </si>
  <si>
    <t>2</t>
  </si>
  <si>
    <t>02</t>
  </si>
  <si>
    <t>Svor - demolice provozních budov</t>
  </si>
  <si>
    <t>{dcc74a25-15e6-485e-a66a-353a49846de5}</t>
  </si>
  <si>
    <t>KRYCÍ LIST SOUPISU PRACÍ</t>
  </si>
  <si>
    <t>Objekt:</t>
  </si>
  <si>
    <t>01 - Jičín - administrativní budova (vedle výpravní budovy)</t>
  </si>
  <si>
    <t xml:space="preserve"> Jičín</t>
  </si>
  <si>
    <t>SŽ s.o. OŘ. Hradec Králové</t>
  </si>
  <si>
    <t>FRAM Consult a.s.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</si>
  <si>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</si>
  <si>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</si>
  <si>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</si>
  <si>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</si>
  <si>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</si>
  <si>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</si>
  <si>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</si>
  <si>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</si>
  <si>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</si>
  <si>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96 - Bourání konstrukcí</t>
  </si>
  <si>
    <t xml:space="preserve">    97 - Prorážení otvorů a ostatní bourací práce</t>
  </si>
  <si>
    <t xml:space="preserve">    98 - Demolice a sanace</t>
  </si>
  <si>
    <t xml:space="preserve">    997 - Přesun sutě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</si>
  <si>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</si>
  <si>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</si>
  <si>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</si>
  <si>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</si>
  <si>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</si>
  <si>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</si>
  <si>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</si>
  <si>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</si>
  <si>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</si>
  <si>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 xml:space="preserve">    787 - Dokončovací práce - zasklívání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</si>
  <si>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</si>
  <si>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</si>
  <si>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</si>
  <si>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</si>
  <si>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</si>
  <si>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</si>
  <si>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</si>
  <si>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</si>
  <si>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</si>
  <si>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</si>
  <si>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</si>
  <si>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</si>
  <si>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</si>
  <si>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</si>
  <si>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</si>
  <si>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</si>
  <si>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</si>
  <si>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</si>
  <si>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</si>
  <si>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52</t>
  </si>
  <si>
    <t>K</t>
  </si>
  <si>
    <t>111111101</t>
  </si>
  <si>
    <t>Odstranění travin v rovině nebo ve svahu do 1:5 ručně</t>
  </si>
  <si>
    <t>m2</t>
  </si>
  <si>
    <t>CS ÚRS 2024 01</t>
  </si>
  <si>
    <t>4</t>
  </si>
  <si>
    <t>-193515359</t>
  </si>
  <si>
    <t>PP</t>
  </si>
  <si>
    <t>Odstranění travin a rákosu ručně travin pro jakoukoli plochu v rovině nebo ve svahu sklonu do 1:5</t>
  </si>
  <si>
    <t>Online PSC</t>
  </si>
  <si>
    <t>https://podminky.urs.cz/item/CS_URS_2024_01/111111101</t>
  </si>
  <si>
    <t>VV</t>
  </si>
  <si>
    <t>odhad</t>
  </si>
  <si>
    <t>15*2+20*8</t>
  </si>
  <si>
    <t>53</t>
  </si>
  <si>
    <t>119003223</t>
  </si>
  <si>
    <t>Mobilní plotová zábrana s profilovaným plechem výšky přes 1,5 do 2,2 m pro zabezpečení výkopu zřízení</t>
  </si>
  <si>
    <t>m</t>
  </si>
  <si>
    <t>-94805259</t>
  </si>
  <si>
    <t>Pomocné konstrukce při zabezpečení výkopu svislé ocelové mobilní oplocení, výšky přes 1,5 do 2,2 m panely vyplněné profilovaným plechem zřízení</t>
  </si>
  <si>
    <t>https://podminky.urs.cz/item/CS_URS_2024_01/119003223</t>
  </si>
  <si>
    <t>oplocení - odhad</t>
  </si>
  <si>
    <t>35*2+20*2</t>
  </si>
  <si>
    <t>54</t>
  </si>
  <si>
    <t>119003224</t>
  </si>
  <si>
    <t>Mobilní plotová zábrana s profilovaným plechem výšky přes 1,5 do 2,2 m pro zabezpečení výkopu odstranění</t>
  </si>
  <si>
    <t>-1487325106</t>
  </si>
  <si>
    <t>Pomocné konstrukce při zabezpečení výkopu svislé ocelové mobilní oplocení, výšky přes 1,5 do 2,2 m panely vyplněné profilovaným plechem odstranění</t>
  </si>
  <si>
    <t>https://podminky.urs.cz/item/CS_URS_2024_01/119003224</t>
  </si>
  <si>
    <t>76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</si>
  <si>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</si>
  <si>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</si>
  <si>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</si>
  <si>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661853735</t>
  </si>
  <si>
    <t>patky pro sloupky</t>
  </si>
  <si>
    <t>0,5*0,5*0,8*12</t>
  </si>
  <si>
    <t>77</t>
  </si>
  <si>
    <t>162211311</t>
  </si>
  <si>
    <t>Vodorovné přemístění výkopku z horniny třídy těžitelnosti I skupiny 1 až 3 stavebním kolečkem do 10 m</t>
  </si>
  <si>
    <t>1150454278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</si>
  <si>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</si>
  <si>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</si>
  <si>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78</t>
  </si>
  <si>
    <t>162211319</t>
  </si>
  <si>
    <t>Příplatek k vodorovnému přemístění výkopku z horniny třídy těžitelnosti I skupiny 1 až 3 stavebním kolečkem za každých dalších 10 m</t>
  </si>
  <si>
    <t>-320230770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</si>
  <si>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</si>
  <si>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</si>
  <si>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0,5*0,5*0,8*12*3</t>
  </si>
  <si>
    <t>55</t>
  </si>
  <si>
    <t>162301501</t>
  </si>
  <si>
    <t>Vodorovné přemístění křovin do 5 km D kmene do 100 mm</t>
  </si>
  <si>
    <t>-1345304843</t>
  </si>
  <si>
    <t>Vodorovné přemístění smýcených křovin do průměru kmene 100 mm na vzdálenost do 5 000 m</t>
  </si>
  <si>
    <t>https://podminky.urs.cz/item/CS_URS_2024_01/162301501</t>
  </si>
  <si>
    <t>79</t>
  </si>
  <si>
    <t>162751117</t>
  </si>
  <si>
    <t>Vodorovné přemístění přes 9 000 do 10000 m výkopku/sypaniny z horniny třídy těžitelnosti I skupiny 1 až 3</t>
  </si>
  <si>
    <t>621925606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</si>
  <si>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</si>
  <si>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</si>
  <si>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80</t>
  </si>
  <si>
    <t>171201221</t>
  </si>
  <si>
    <t>Poplatek za uložení na skládce (skládkovné) zeminy a kamení kód odpadu 17 05 04</t>
  </si>
  <si>
    <t>t</t>
  </si>
  <si>
    <t>1298281175</t>
  </si>
  <si>
    <t>Poplatek za uložení stavebního odpadu na skládce (skládkovné) zeminy a kamení zatříděného do Katalogu odpadů pod kódem 17 05 04</t>
  </si>
  <si>
    <t>https://podminky.urs.cz/item/CS_URS_2024_01/171201221</t>
  </si>
  <si>
    <t>0,5*0,5*0,8*12*1,8</t>
  </si>
  <si>
    <t>81</t>
  </si>
  <si>
    <t>171251201</t>
  </si>
  <si>
    <t>Uložení sypaniny na skládky nebo meziskládky</t>
  </si>
  <si>
    <t>-1517373993</t>
  </si>
  <si>
    <t>Uložení sypaniny na skládky nebo meziskládky bez hutnění s upravením uložené sypaniny do předepsaného tvaru</t>
  </si>
  <si>
    <t>https://podminky.urs.cz/item/CS_URS_2024_01/171251201</t>
  </si>
  <si>
    <t>56</t>
  </si>
  <si>
    <t>174111101</t>
  </si>
  <si>
    <t>Zásyp jam, šachet rýh nebo kolem objektů sypaninou se zhutněním ručně</t>
  </si>
  <si>
    <t>-784178406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</si>
  <si>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</si>
  <si>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</si>
  <si>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zásyp jímky odhad</t>
  </si>
  <si>
    <t>6</t>
  </si>
  <si>
    <t>Součet</t>
  </si>
  <si>
    <t>57</t>
  </si>
  <si>
    <t>M</t>
  </si>
  <si>
    <t>58981122</t>
  </si>
  <si>
    <t>recyklát betonový frakce 0/32</t>
  </si>
  <si>
    <t>8</t>
  </si>
  <si>
    <t>-152348809</t>
  </si>
  <si>
    <t>6*2,4</t>
  </si>
  <si>
    <t>58</t>
  </si>
  <si>
    <t>181006115</t>
  </si>
  <si>
    <t>Rozprostření zemin tl vrstvy do 0,4 m schopných zúrodnění v rovině a sklonu do 1:5</t>
  </si>
  <si>
    <t>-943130760</t>
  </si>
  <si>
    <t>Rozprostření zemin schopných zúrodnění v rovině a ve sklonu do 1:5, tloušťka vrstvy přes 0,30 do 0,40 m</t>
  </si>
  <si>
    <t>https://podminky.urs.cz/item/CS_URS_2024_01/181006115</t>
  </si>
  <si>
    <t>zastavěná plocha</t>
  </si>
  <si>
    <t>14,5*7,1+6,5*6</t>
  </si>
  <si>
    <t>59</t>
  </si>
  <si>
    <t>181111131</t>
  </si>
  <si>
    <t>Plošná úprava terénu do 500 m2 zemina skupiny 1 až 4 nerovnosti přes 150 do 200 mm v rovinně a svahu do 1:5</t>
  </si>
  <si>
    <t>1779915893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</si>
  <si>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</si>
  <si>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https://podminky.urs.cz/item/CS_URS_2024_01/181111131</t>
  </si>
  <si>
    <t>60</t>
  </si>
  <si>
    <t>10364100</t>
  </si>
  <si>
    <t>zemina pro terénní úpravy - tříděná</t>
  </si>
  <si>
    <t>1404761654</t>
  </si>
  <si>
    <t>61</t>
  </si>
  <si>
    <t>181411121</t>
  </si>
  <si>
    <t>Založení lučního trávníku výsevem pl do 1000 m2 v rovině a ve svahu do 1:5</t>
  </si>
  <si>
    <t>990406060</t>
  </si>
  <si>
    <t>Založení trávníku na půdě předem připravené plochy do 1000 m2 výsevem včetně utažení lučního v rovině nebo na svahu do 1:5</t>
  </si>
  <si>
    <t>https://podminky.urs.cz/item/CS_URS_2024_01/181411121</t>
  </si>
  <si>
    <t>62</t>
  </si>
  <si>
    <t>00572410</t>
  </si>
  <si>
    <t>osivo směs travní parková</t>
  </si>
  <si>
    <t>kg</t>
  </si>
  <si>
    <t>800511528</t>
  </si>
  <si>
    <t>0,02 kg/m2</t>
  </si>
  <si>
    <t>0,02*332</t>
  </si>
  <si>
    <t>Zakládání</t>
  </si>
  <si>
    <t>75</t>
  </si>
  <si>
    <t>275313611</t>
  </si>
  <si>
    <t>Základové patky z betonu tř. C 16/20</t>
  </si>
  <si>
    <t>-638602657</t>
  </si>
  <si>
    <t>Základy z betonu prostého patky a bloky z betonu kamenem neprokládaného tř. C 16/20</t>
  </si>
  <si>
    <t>https://podminky.urs.cz/item/CS_URS_2024_01/275313611</t>
  </si>
  <si>
    <t>0,5*0,5*0,6*15</t>
  </si>
  <si>
    <t>3</t>
  </si>
  <si>
    <t>Svislé a kompletní konstrukce</t>
  </si>
  <si>
    <t>88</t>
  </si>
  <si>
    <t>348171143</t>
  </si>
  <si>
    <t>Montáž panelového svařovaného oplocení v přes 1,0 do 1,5 m</t>
  </si>
  <si>
    <t>2056599300</t>
  </si>
  <si>
    <t>Montáž oplocení z dílců kovových panelových svařovaných, na ocelové profilované sloupky, výšky přes 1,0 do 1,5 m</t>
  </si>
  <si>
    <t>https://podminky.urs.cz/item/CS_URS_2024_01/348171143</t>
  </si>
  <si>
    <t>P</t>
  </si>
  <si>
    <t>Poznámka k položce:_x000d_
- včetně uchycovacích prvků na sloupky_x000d_
- včetně řetězu</t>
  </si>
  <si>
    <t>90</t>
  </si>
  <si>
    <t>55342250</t>
  </si>
  <si>
    <t>sloupek plotový průběžný Pz a komaxitové 1500/38x1,5mm</t>
  </si>
  <si>
    <t>kus</t>
  </si>
  <si>
    <t>221497576</t>
  </si>
  <si>
    <t>91</t>
  </si>
  <si>
    <t>55342270</t>
  </si>
  <si>
    <t>vzpěra plotová 38x1,5mm včetně krytky s uchem 1500mm</t>
  </si>
  <si>
    <t>319006785</t>
  </si>
  <si>
    <t>96</t>
  </si>
  <si>
    <t>Bourání konstrukcí</t>
  </si>
  <si>
    <t>31</t>
  </si>
  <si>
    <t>962032631</t>
  </si>
  <si>
    <t>Bourání zdiva komínového z cihel pálených, šamotových nebo vápenopískových na MV nebo MVC</t>
  </si>
  <si>
    <t>-1645451447</t>
  </si>
  <si>
    <t>Bourání zdiva nadzákladového komínového z cihel pálených, šamotových nebo vápenopískových, na maltu vápennou nebo vápenocementovou</t>
  </si>
  <si>
    <t>https://podminky.urs.cz/item/CS_URS_2024_01/962032631</t>
  </si>
  <si>
    <t>výška komínového tělesa 8m-2ks</t>
  </si>
  <si>
    <t>(8*0,45*0,45-8*0,15*0,15)*2</t>
  </si>
  <si>
    <t>32</t>
  </si>
  <si>
    <t>966052111</t>
  </si>
  <si>
    <t>Bourání sloupků a vzpěr ŽB plotových zasypaných zeminou</t>
  </si>
  <si>
    <t>-1185539853</t>
  </si>
  <si>
    <t>Bourání plotových sloupků a vzpěr železobetonových výšky do 2,5 m zasypaných zeminou</t>
  </si>
  <si>
    <t>https://podminky.urs.cz/item/CS_URS_2024_01/966052111</t>
  </si>
  <si>
    <t>38</t>
  </si>
  <si>
    <t>966003818</t>
  </si>
  <si>
    <t>Rozebrání oplocení s příčníky a ocelovými sloupky z prken a latí</t>
  </si>
  <si>
    <t>741756989</t>
  </si>
  <si>
    <t>Rozebrání dřevěného oplocení se sloupky osové vzdálenosti do 4,00 m, výšky do 2,50 m, osazených do hloubky 1,00 m s příčníky a ocelovými sloupky z prken a latí</t>
  </si>
  <si>
    <t>https://podminky.urs.cz/item/CS_URS_2024_01/966003818</t>
  </si>
  <si>
    <t>20</t>
  </si>
  <si>
    <t>37</t>
  </si>
  <si>
    <t>966071711</t>
  </si>
  <si>
    <t>Bourání sloupků a vzpěr plotových ocelových do 2,5 m zabetonovaných</t>
  </si>
  <si>
    <t>-570036068</t>
  </si>
  <si>
    <t>Bourání plotových sloupků a vzpěr ocelových trubkových nebo profilovaných výšky do 2,50 m zabetonovaných</t>
  </si>
  <si>
    <t>https://podminky.urs.cz/item/CS_URS_2024_01/966071711</t>
  </si>
  <si>
    <t>36</t>
  </si>
  <si>
    <t>966072811</t>
  </si>
  <si>
    <t>Rozebrání rámového oplocení na ocelové sloupky v přes 1 do 2 m</t>
  </si>
  <si>
    <t>906697616</t>
  </si>
  <si>
    <t>Rozebrání oplocení z dílců rámových na ocelové sloupky, výšky přes 1 do 2 m</t>
  </si>
  <si>
    <t>https://podminky.urs.cz/item/CS_URS_2024_01/966072811</t>
  </si>
  <si>
    <t>33</t>
  </si>
  <si>
    <t>966071822</t>
  </si>
  <si>
    <t>Rozebrání oplocení z drátěného pletiva se čtvercovými oky v přes 1,6 do 2,0 m</t>
  </si>
  <si>
    <t>-227836029</t>
  </si>
  <si>
    <t>Rozebrání oplocení z pletiva drátěného se čtvercovými oky, výšky přes 1,6 do 2,0 m</t>
  </si>
  <si>
    <t>https://podminky.urs.cz/item/CS_URS_2024_01/966071822</t>
  </si>
  <si>
    <t>34</t>
  </si>
  <si>
    <t>966073810</t>
  </si>
  <si>
    <t>Rozebrání vrat a vrátek k oplocení pl do 2 m2</t>
  </si>
  <si>
    <t>-1773451955</t>
  </si>
  <si>
    <t>Rozebrání vrat a vrátek k oplocení plochy jednotlivě do 2 m2</t>
  </si>
  <si>
    <t>https://podminky.urs.cz/item/CS_URS_2024_01/966073810</t>
  </si>
  <si>
    <t>35</t>
  </si>
  <si>
    <t>966073811</t>
  </si>
  <si>
    <t>Rozebrání vrat a vrátek k oplocení pl přes 2 do 6 m2</t>
  </si>
  <si>
    <t>-1923919230</t>
  </si>
  <si>
    <t>Rozebrání vrat a vrátek k oplocení plochy jednotlivě přes 2 do 6 m2</t>
  </si>
  <si>
    <t>https://podminky.urs.cz/item/CS_URS_2024_01/966073811</t>
  </si>
  <si>
    <t>27</t>
  </si>
  <si>
    <t>968062354</t>
  </si>
  <si>
    <t>Vybourání dřevěných rámů oken dvojitých včetně křídel pl do 1 m2</t>
  </si>
  <si>
    <t>-600107650</t>
  </si>
  <si>
    <t>Vybourání dřevěných rámů oken s křídly, dveřních zárubní, vrat, stěn, ostění nebo obkladů rámů oken s křídly dvojitých, plochy do 1 m2</t>
  </si>
  <si>
    <t>https://podminky.urs.cz/item/CS_URS_2024_01/968062354</t>
  </si>
  <si>
    <t>0,6*0,9+0,5*0,7</t>
  </si>
  <si>
    <t>28</t>
  </si>
  <si>
    <t>968062355</t>
  </si>
  <si>
    <t>Vybourání dřevěných rámů oken dvojitých včetně křídel pl do 2 m2</t>
  </si>
  <si>
    <t>-412980294</t>
  </si>
  <si>
    <t>Vybourání dřevěných rámů oken s křídly, dveřních zárubní, vrat, stěn, ostění nebo obkladů rámů oken s křídly dvojitých, plochy do 2 m2</t>
  </si>
  <si>
    <t>https://podminky.urs.cz/item/CS_URS_2024_01/968062355</t>
  </si>
  <si>
    <t>1,6*1,4*2</t>
  </si>
  <si>
    <t>1,1*1,4*5</t>
  </si>
  <si>
    <t>29</t>
  </si>
  <si>
    <t>968062455</t>
  </si>
  <si>
    <t>Vybourání dřevěných dveřních zárubní pl do 2 m2</t>
  </si>
  <si>
    <t>-495743017</t>
  </si>
  <si>
    <t>Vybourání dřevěných rámů oken s křídly, dveřních zárubní, vrat, stěn, ostění nebo obkladů dveřních zárubní, plochy do 2 m2</t>
  </si>
  <si>
    <t>https://podminky.urs.cz/item/CS_URS_2024_01/968062455</t>
  </si>
  <si>
    <t>9*1*2</t>
  </si>
  <si>
    <t>97</t>
  </si>
  <si>
    <t>Prorážení otvorů a ostatní bourací práce</t>
  </si>
  <si>
    <t>30</t>
  </si>
  <si>
    <t>976085411</t>
  </si>
  <si>
    <t>Vybourání kanalizačních rámů včetně poklopů nebo mříží pl přes 0,6 m2</t>
  </si>
  <si>
    <t>400951888</t>
  </si>
  <si>
    <t>Vybourání drobných zámečnických a jiných konstrukcí kanalizačních rámů litinových, z rýhovaného plechu nebo betonových včetně poklopů nebo mříží, plochy přes 0,60 m2</t>
  </si>
  <si>
    <t>https://podminky.urs.cz/item/CS_URS_2024_01/976085411</t>
  </si>
  <si>
    <t>5</t>
  </si>
  <si>
    <t>98</t>
  </si>
  <si>
    <t>Demolice a sanace</t>
  </si>
  <si>
    <t>26</t>
  </si>
  <si>
    <t>981011111</t>
  </si>
  <si>
    <t>Demolice budov dřevěných lehkých jednostranně obitých postupným rozebíráním</t>
  </si>
  <si>
    <t>1284577055</t>
  </si>
  <si>
    <t>Demolice budov postupným rozebíráním dřevěných lehkých, jednostranně obitých</t>
  </si>
  <si>
    <t>https://podminky.urs.cz/item/CS_URS_2024_01/981011111</t>
  </si>
  <si>
    <t>přístavek</t>
  </si>
  <si>
    <t>6,5*6*2,5</t>
  </si>
  <si>
    <t>41</t>
  </si>
  <si>
    <t>981011313</t>
  </si>
  <si>
    <t>Demolice budov zděných na MVC podíl konstrukcí přes 15 do 20 % postupným rozebíráním</t>
  </si>
  <si>
    <t>747762899</t>
  </si>
  <si>
    <t>Demolice budov postupným rozebíráním z cihel, kamene, smíšeného nebo hrázděného zdiva, tvárnic na maltu vápennou nebo vápenocementovou s podílem konstrukcí přes 15 do 20 %</t>
  </si>
  <si>
    <t>https://podminky.urs.cz/item/CS_URS_2024_01/981011313</t>
  </si>
  <si>
    <t>objekt</t>
  </si>
  <si>
    <t>14,5*7,1*2,5</t>
  </si>
  <si>
    <t>základy</t>
  </si>
  <si>
    <t>14,5*7,1*0,8</t>
  </si>
  <si>
    <t>základy pod přístřeškem</t>
  </si>
  <si>
    <t>6,5*6*0,8</t>
  </si>
  <si>
    <t>997</t>
  </si>
  <si>
    <t>Přesun sutě</t>
  </si>
  <si>
    <t>42</t>
  </si>
  <si>
    <t>997006002</t>
  </si>
  <si>
    <t>Strojové třídění stavebního odpadu</t>
  </si>
  <si>
    <t>-275570076</t>
  </si>
  <si>
    <t>Úprava stavebního odpadu třídění strojové</t>
  </si>
  <si>
    <t>https://podminky.urs.cz/item/CS_URS_2024_01/997006002</t>
  </si>
  <si>
    <t>43</t>
  </si>
  <si>
    <t>997006004</t>
  </si>
  <si>
    <t>Pytlování nebezpečného odpadu ze střešních šablon s obsahem azbestu</t>
  </si>
  <si>
    <t>2019279618</t>
  </si>
  <si>
    <t>Úprava stavebního odpadu pytlování nebezpečného odpadu s obsahem azbestu ze šablon</t>
  </si>
  <si>
    <t>https://podminky.urs.cz/item/CS_URS_2024_01/997006004</t>
  </si>
  <si>
    <t>2,367</t>
  </si>
  <si>
    <t>44</t>
  </si>
  <si>
    <t>997006512</t>
  </si>
  <si>
    <t>Vodorovné doprava suti s naložením a složením na skládku přes 100 m do 1 km</t>
  </si>
  <si>
    <t>859056773</t>
  </si>
  <si>
    <t>Vodorovná doprava suti na skládku s naložením na dopravní prostředek a složením přes 100 m do 1 km</t>
  </si>
  <si>
    <t>https://podminky.urs.cz/item/CS_URS_2024_01/997006512</t>
  </si>
  <si>
    <t>45</t>
  </si>
  <si>
    <t>997006519</t>
  </si>
  <si>
    <t>Příplatek k vodorovnému přemístění suti na skládku ZKD 1 km přes 1 km</t>
  </si>
  <si>
    <t>-1912430863</t>
  </si>
  <si>
    <t>Vodorovná doprava suti na skládku Příplatek k ceně -6512 za každý další i započatý 1 km</t>
  </si>
  <si>
    <t>https://podminky.urs.cz/item/CS_URS_2024_01/997006519</t>
  </si>
  <si>
    <t>ENVISTONE, spol. s r.o. - Vrchlabí</t>
  </si>
  <si>
    <t>ul. Lánovská (u Jatek)</t>
  </si>
  <si>
    <t>543 01, Vrchlabí</t>
  </si>
  <si>
    <t>(162,94-2,367)*38</t>
  </si>
  <si>
    <t>ASA DOCK s.r.o.</t>
  </si>
  <si>
    <t>České Mládeže (vjezd betonárkou ZAPA a.s. - bývalý areál Colorbetonu)</t>
  </si>
  <si>
    <t>460 06, Liberec</t>
  </si>
  <si>
    <t>azbest</t>
  </si>
  <si>
    <t>2,367*49</t>
  </si>
  <si>
    <t>46</t>
  </si>
  <si>
    <t>997013603</t>
  </si>
  <si>
    <t>Poplatek za uložení na skládce (skládkovné) stavebního odpadu cihelného kód odpadu 17 01 02</t>
  </si>
  <si>
    <t>-1322702786</t>
  </si>
  <si>
    <t>Poplatek za uložení stavebního odpadu na skládce (skládkovné) cihelného zatříděného do Katalogu odpadů pod kódem 17 01 02</t>
  </si>
  <si>
    <t>https://podminky.urs.cz/item/CS_URS_2024_01/997013603</t>
  </si>
  <si>
    <t>4,591+129,827</t>
  </si>
  <si>
    <t>47</t>
  </si>
  <si>
    <t>997013635</t>
  </si>
  <si>
    <t>Poplatek za uložení na skládce (skládkovné) komunálního odpadu kód odpadu 20 03 01</t>
  </si>
  <si>
    <t>602388286</t>
  </si>
  <si>
    <t>Poplatek za uložení stavebního odpadu na skládce (skládkovné) komunálního zatříděného do Katalogu odpadů pod kódem 20 03 01</t>
  </si>
  <si>
    <t>https://podminky.urs.cz/item/CS_URS_2024_01/997013635</t>
  </si>
  <si>
    <t>komunální odpad odhad 5 kontajnerů /3m3</t>
  </si>
  <si>
    <t>(5*3*0,6)</t>
  </si>
  <si>
    <t>48</t>
  </si>
  <si>
    <t>997013804</t>
  </si>
  <si>
    <t>Poplatek za uložení na skládce (skládkovné) stavebního odpadu ze skla kód odpadu 17 02 02</t>
  </si>
  <si>
    <t>-530665577</t>
  </si>
  <si>
    <t>Poplatek za uložení stavebního odpadu na skládce (skládkovné) ze skla zatříděného do Katalogu odpadů pod kódem 17 02 02</t>
  </si>
  <si>
    <t>https://podminky.urs.cz/item/CS_URS_2024_01/997013804</t>
  </si>
  <si>
    <t>0,009+0,171</t>
  </si>
  <si>
    <t>49</t>
  </si>
  <si>
    <t>997013811</t>
  </si>
  <si>
    <t>Poplatek za uložení na skládce (skládkovné) stavebního odpadu dřevěného kód odpadu 17 02 01</t>
  </si>
  <si>
    <t>-595121422</t>
  </si>
  <si>
    <t>Poplatek za uložení stavebního odpadu na skládce (skládkovné) dřevěného zatříděného do Katalogu odpadů pod kódem 17 02 01</t>
  </si>
  <si>
    <t>https://podminky.urs.cz/item/CS_URS_2024_01/997013811</t>
  </si>
  <si>
    <t>1,2+0,067+0,755+1,504+3,803+3,863+2,364+0,22+1,795+4,925+0,311+0,227</t>
  </si>
  <si>
    <t>50</t>
  </si>
  <si>
    <t>997013814</t>
  </si>
  <si>
    <t>Poplatek za uložení na skládce (skládkovné) stavebního odpadu izolací kód odpadu 17 06 04</t>
  </si>
  <si>
    <t>175748129</t>
  </si>
  <si>
    <t>Poplatek za uložení stavebního odpadu na skládce (skládkovné) z izolačních materiálů zatříděného do Katalogu odpadů pod kódem 17 06 04</t>
  </si>
  <si>
    <t>https://podminky.urs.cz/item/CS_URS_2024_01/997013814</t>
  </si>
  <si>
    <t>0,546+0,254</t>
  </si>
  <si>
    <t>51</t>
  </si>
  <si>
    <t>997013821</t>
  </si>
  <si>
    <t>Poplatek za uložení na skládce (skládkovné) stavebního odpadu s obsahem azbestu kód odpadu 17 06 05</t>
  </si>
  <si>
    <t>-1672447294</t>
  </si>
  <si>
    <t>Poplatek za uložení stavebního odpadu na skládce (skládkovné) ze stavebních materiálů obsahujících azbest zatříděných do Katalogu odpadů pod kódem 17 06 05</t>
  </si>
  <si>
    <t>https://podminky.urs.cz/item/CS_URS_2024_01/997013821</t>
  </si>
  <si>
    <t>PSV</t>
  </si>
  <si>
    <t>Práce a dodávky PSV</t>
  </si>
  <si>
    <t>712</t>
  </si>
  <si>
    <t>Povlakové krytiny</t>
  </si>
  <si>
    <t>25</t>
  </si>
  <si>
    <t>712300833</t>
  </si>
  <si>
    <t>Odstranění ze střech plochých do 10° krytiny povlakové třívrstvé</t>
  </si>
  <si>
    <t>CS ÚRS 2021 01</t>
  </si>
  <si>
    <t>16</t>
  </si>
  <si>
    <t>-453634489</t>
  </si>
  <si>
    <t>https://podminky.urs.cz/item/CS_URS_2021_01/712300833</t>
  </si>
  <si>
    <t>přístřešek</t>
  </si>
  <si>
    <t>6,5*6</t>
  </si>
  <si>
    <t>725</t>
  </si>
  <si>
    <t>Zdravotechnika - zařizovací předměty</t>
  </si>
  <si>
    <t>19</t>
  </si>
  <si>
    <t>725210821</t>
  </si>
  <si>
    <t>Demontáž umyvadel bez výtokových armatur</t>
  </si>
  <si>
    <t>soubor</t>
  </si>
  <si>
    <t>747037772</t>
  </si>
  <si>
    <t>Demontáž umyvadel bez výtokových armatur umyvadel</t>
  </si>
  <si>
    <t>https://podminky.urs.cz/item/CS_URS_2024_01/725210821</t>
  </si>
  <si>
    <t>725530823</t>
  </si>
  <si>
    <t>Demontáž ohřívač elektrický tlakový přes 50 do 200 l</t>
  </si>
  <si>
    <t>-1137796504</t>
  </si>
  <si>
    <t>Demontáž elektrických zásobníkových ohřívačů vody tlakových od 50 do 200 l</t>
  </si>
  <si>
    <t>https://podminky.urs.cz/item/CS_URS_2024_01/725530823</t>
  </si>
  <si>
    <t>741</t>
  </si>
  <si>
    <t>Elektroinstalace - silnoproud</t>
  </si>
  <si>
    <t>741210843</t>
  </si>
  <si>
    <t>Demontáž rozvodnic plastových na povrchu s krytím přes IPx4 plochou přes 0,2 m2</t>
  </si>
  <si>
    <t>-119578097</t>
  </si>
  <si>
    <t>Demontáž rozvodnic plastových, uložených na povrchu, krytí přes IPx 4, plochy přes 0,2 m2</t>
  </si>
  <si>
    <t>https://podminky.urs.cz/item/CS_URS_2024_01/741210843</t>
  </si>
  <si>
    <t>22</t>
  </si>
  <si>
    <t>741211823</t>
  </si>
  <si>
    <t>Demontáž rozvodnic kovových pod omítkou s krytím přes IPx4 plochou do 0,8 m2</t>
  </si>
  <si>
    <t>-625631809</t>
  </si>
  <si>
    <t>Demontáž rozvodnic kovových, uložených pod omítkou, krytí přes IPx 4, plochy přes 0,2 do 0,8 m2</t>
  </si>
  <si>
    <t>https://podminky.urs.cz/item/CS_URS_2024_01/741211823</t>
  </si>
  <si>
    <t>23</t>
  </si>
  <si>
    <t>741211827</t>
  </si>
  <si>
    <t>Demontáž rozvodnic kovových pod omítkou s krytím přes IPx4 plochou přes 0,8 m2</t>
  </si>
  <si>
    <t>-789186105</t>
  </si>
  <si>
    <t>Demontáž rozvodnic kovových, uložených pod omítkou, krytí přes IPx 4, plochy přes 0,8 m2</t>
  </si>
  <si>
    <t>https://podminky.urs.cz/item/CS_URS_2024_01/741211827</t>
  </si>
  <si>
    <t>24</t>
  </si>
  <si>
    <t>741371823</t>
  </si>
  <si>
    <t>Demontáž osvětlovacího modulového systému zářivkového dl přes 1100 mm bez zachování funkčnosti</t>
  </si>
  <si>
    <t>2146060010</t>
  </si>
  <si>
    <t>Demontáž svítidel bez zachování funkčnosti (do suti) interiérových modulového systému zářivkových, délky přes 1100 mm</t>
  </si>
  <si>
    <t>https://podminky.urs.cz/item/CS_URS_2024_01/741371823</t>
  </si>
  <si>
    <t>762</t>
  </si>
  <si>
    <t>Konstrukce tesařské</t>
  </si>
  <si>
    <t>762331812</t>
  </si>
  <si>
    <t>Demontáž vázaných kcí krovů z hranolů průřezové pl přes 120 do 224 cm2</t>
  </si>
  <si>
    <t>-1273569462</t>
  </si>
  <si>
    <t>Demontáž vázaných konstrukcí krovů sklonu do 60° z hranolů, hranolků, fošen, průřezové plochy přes 120 do 224 cm2</t>
  </si>
  <si>
    <t>https://podminky.urs.cz/item/CS_URS_2024_01/762331812</t>
  </si>
  <si>
    <t>vazné trámy</t>
  </si>
  <si>
    <t>15,5*2+8,1*2+7,5</t>
  </si>
  <si>
    <t>krokve</t>
  </si>
  <si>
    <t>7*4</t>
  </si>
  <si>
    <t>6,2*8*2</t>
  </si>
  <si>
    <t>4*4</t>
  </si>
  <si>
    <t>2*4</t>
  </si>
  <si>
    <t>kůlna</t>
  </si>
  <si>
    <t>6,5*3</t>
  </si>
  <si>
    <t>6,5*7</t>
  </si>
  <si>
    <t>vzpěry odhad</t>
  </si>
  <si>
    <t>12</t>
  </si>
  <si>
    <t>762341811</t>
  </si>
  <si>
    <t>Demontáž bednění střech z prken</t>
  </si>
  <si>
    <t>168641236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</si>
  <si>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</si>
  <si>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</si>
  <si>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((7,5*5,2)+(3,5*5,2/2))*2</t>
  </si>
  <si>
    <t>((7,1*5,2)/2)*2</t>
  </si>
  <si>
    <t>(16*2+8,5*2)*0,5</t>
  </si>
  <si>
    <t>9</t>
  </si>
  <si>
    <t>762355802</t>
  </si>
  <si>
    <t>Demontáž komínových lávek</t>
  </si>
  <si>
    <t>1974276462</t>
  </si>
  <si>
    <t>Demontáž nadstřešních konstrukcí krovů lávek komínových</t>
  </si>
  <si>
    <t>https://podminky.urs.cz/item/CS_URS_2024_01/762355802</t>
  </si>
  <si>
    <t>5,5</t>
  </si>
  <si>
    <t>17</t>
  </si>
  <si>
    <t>762822820</t>
  </si>
  <si>
    <t>Demontáž stropních trámů z hraněného řeziva průřezové pl přes 144 do 288 cm2</t>
  </si>
  <si>
    <t>-640708373</t>
  </si>
  <si>
    <t>Demontáž stropních trámů z hraněného řeziva, průřezové plochy přes 144 do 288 cm2</t>
  </si>
  <si>
    <t>https://podminky.urs.cz/item/CS_URS_2024_01/762822820</t>
  </si>
  <si>
    <t>5,2*8</t>
  </si>
  <si>
    <t>3,9*8</t>
  </si>
  <si>
    <t>4,1*8</t>
  </si>
  <si>
    <t>13</t>
  </si>
  <si>
    <t>762841812</t>
  </si>
  <si>
    <t>Demontáž podbíjení obkladů stropů a střech sklonu do 60° z hrubých prken s omítkou</t>
  </si>
  <si>
    <t>882455063</t>
  </si>
  <si>
    <t>Demontáž podbíjení obkladů stropů a střech sklonu do 60° z hrubých prken tl. do 35 mm s omítkou</t>
  </si>
  <si>
    <t>https://podminky.urs.cz/item/CS_URS_2024_01/762841812</t>
  </si>
  <si>
    <t>6,5*6+7,1*2+6,3*3,1+6,3*3,9+6,3*4,1</t>
  </si>
  <si>
    <t>764</t>
  </si>
  <si>
    <t>Konstrukce klempířské</t>
  </si>
  <si>
    <t>764001861</t>
  </si>
  <si>
    <t>Demontáž hřebene z hřebenáčů do suti</t>
  </si>
  <si>
    <t>1615368897</t>
  </si>
  <si>
    <t>Demontáž klempířských konstrukcí oplechování hřebene z hřebenáčů do suti</t>
  </si>
  <si>
    <t>https://podminky.urs.cz/item/CS_URS_2024_01/764001861</t>
  </si>
  <si>
    <t>7,5</t>
  </si>
  <si>
    <t>764001881</t>
  </si>
  <si>
    <t>Demontáž nároží z hřebenáčů do suti</t>
  </si>
  <si>
    <t>91470653</t>
  </si>
  <si>
    <t>Demontáž klempířských konstrukcí oplechování nároží z hřebenáčů do suti</t>
  </si>
  <si>
    <t>https://podminky.urs.cz/item/CS_URS_2024_01/764001881</t>
  </si>
  <si>
    <t>764002812</t>
  </si>
  <si>
    <t>Demontáž okapového plechu do suti v krytině skládané</t>
  </si>
  <si>
    <t>-738469801</t>
  </si>
  <si>
    <t>Demontáž klempířských konstrukcí okapového plechu do suti, v krytině skládané</t>
  </si>
  <si>
    <t>https://podminky.urs.cz/item/CS_URS_2024_01/764002812</t>
  </si>
  <si>
    <t>16*2+8,5*2</t>
  </si>
  <si>
    <t>764002821</t>
  </si>
  <si>
    <t>Demontáž střešního výlezu do suti</t>
  </si>
  <si>
    <t>1300299554</t>
  </si>
  <si>
    <t>Demontáž klempířských konstrukcí střešního výlezu do suti</t>
  </si>
  <si>
    <t>https://podminky.urs.cz/item/CS_URS_2024_01/764002821</t>
  </si>
  <si>
    <t>764002851</t>
  </si>
  <si>
    <t>Demontáž oplechování parapetů do suti</t>
  </si>
  <si>
    <t>-291871095</t>
  </si>
  <si>
    <t>Demontáž klempířských konstrukcí oplechování parapetů do suti</t>
  </si>
  <si>
    <t>https://podminky.urs.cz/item/CS_URS_2024_01/764002851</t>
  </si>
  <si>
    <t>1,6*2+1,1*5</t>
  </si>
  <si>
    <t>764002881</t>
  </si>
  <si>
    <t>Demontáž lemování střešních prostupů do suti</t>
  </si>
  <si>
    <t>-754445648</t>
  </si>
  <si>
    <t>Demontáž klempířských konstrukcí lemování střešních prostupů do suti</t>
  </si>
  <si>
    <t>https://podminky.urs.cz/item/CS_URS_2024_01/764002881</t>
  </si>
  <si>
    <t>0,5*4*2</t>
  </si>
  <si>
    <t>7</t>
  </si>
  <si>
    <t>764004801</t>
  </si>
  <si>
    <t>Demontáž podokapního žlabu do suti</t>
  </si>
  <si>
    <t>-333796555</t>
  </si>
  <si>
    <t>Demontáž klempířských konstrukcí žlabu podokapního do suti</t>
  </si>
  <si>
    <t>https://podminky.urs.cz/item/CS_URS_2024_01/764004801</t>
  </si>
  <si>
    <t>15,5*2+8,1*2</t>
  </si>
  <si>
    <t>764004861</t>
  </si>
  <si>
    <t>Demontáž svodu do suti</t>
  </si>
  <si>
    <t>2028945287</t>
  </si>
  <si>
    <t>Demontáž klempířských konstrukcí svodu do suti</t>
  </si>
  <si>
    <t>https://podminky.urs.cz/item/CS_URS_2024_01/764004861</t>
  </si>
  <si>
    <t>4,2*2</t>
  </si>
  <si>
    <t>765</t>
  </si>
  <si>
    <t>Krytina skládaná</t>
  </si>
  <si>
    <t>10</t>
  </si>
  <si>
    <t>765131803</t>
  </si>
  <si>
    <t>Demontáž azbestocementové skládané krytiny sklonu do 30° do suti</t>
  </si>
  <si>
    <t>-1848165061</t>
  </si>
  <si>
    <t>Demontáž azbestocementové krytiny skládané sklonu do 30° do suti</t>
  </si>
  <si>
    <t>https://podminky.urs.cz/item/CS_URS_2024_01/765131803</t>
  </si>
  <si>
    <t>11</t>
  </si>
  <si>
    <t>765131843</t>
  </si>
  <si>
    <t>Příplatek k cenám demontáže skládané azbestocementové krytiny za sklon přes 30°</t>
  </si>
  <si>
    <t>920257634</t>
  </si>
  <si>
    <t>Demontáž azbestocementové krytiny skládané Příplatek k cenám za sklon přes 30° demontáže krytiny</t>
  </si>
  <si>
    <t>https://podminky.urs.cz/item/CS_URS_2024_01/765131843</t>
  </si>
  <si>
    <t>69</t>
  </si>
  <si>
    <t>R1</t>
  </si>
  <si>
    <t>Zpracování návrhu technologického postupu odstranění azbestu, ohlášení prací v souladu s Vyhláškou 432/2003 Sb._x000d_
- 01 Prohlídka místa plnění za účelem zpracování technologického postupu (Hlášení prací s azbestem)_x000d_
- 02 Zpracování návrhu technologického po</t>
  </si>
  <si>
    <t>kpl</t>
  </si>
  <si>
    <t>-1154344554</t>
  </si>
  <si>
    <t>Zpracování návrhu technologického postupu odstranění azbestu, ohlášení prací v souladu s Vyhláškou 432/2003 Sb.
- 01 Prohlídka místa plnění za účelem zpracování technologického postupu (Hlášení prací s azbestem)
- 02 Zpracování návrhu technologického postupu nakládání s nebezpečnými odpady (Hlášení prací s azbestem) pro Hygienickou stanici 
- 03 Projednání technologického postupu (Hlášení prací s azbestem) s Hygienickou stanicí 
- 04 Dopracování technologického postupu (Hlášení prací s azbestem) dle požadavku Hygienické stanice 
- 05 Dopracování technologického postupu (Hlášení prací s azbestem) dle požadavku Hygienické stanice 
- 06 Zpracování Pokynů pro zaměstnance provádějící práce s azbestem dle Vyjádření Hygienické stanice
-07 Postřik enkapsulačním přípravkem VIVAVIL 03V dle požadavku Hygienické stanice 
-08 Hygienická smyčka (čistá a špinavá zóna) dle požadavku Hygienické stanice 
-09 Tabule s označením "Kontaminované pásmo - Zákaz vstupu, práce s azbestem" + výstražná páska. 
-10 Prostředky osobní ochrany pro práci s azbestem- OOPP (jednorázový respirátor FP3, jednorázový ochranný overal 3M 4520 s kapucí, gumové neprodyšné rukavice, ochranné brýle s gumičkou, pevná pracovní obuv + jednorázové návleky. 
-11 Zřízení sociálního zařízení pro pracovníky - Pronájem mobilní toalety (varianta s mytím rukou), dle požadavku Hygienické stanice</t>
  </si>
  <si>
    <t>766</t>
  </si>
  <si>
    <t>Konstrukce truhlářské</t>
  </si>
  <si>
    <t>14</t>
  </si>
  <si>
    <t>766421821</t>
  </si>
  <si>
    <t>Demontáž truhlářského obložení podhledů z palubek</t>
  </si>
  <si>
    <t>-484464060</t>
  </si>
  <si>
    <t>Demontáž obložení podhledů palubkami</t>
  </si>
  <si>
    <t>https://podminky.urs.cz/item/CS_URS_2024_01/766421821</t>
  </si>
  <si>
    <t>15,5*0,6*2</t>
  </si>
  <si>
    <t>8,1*0,6*2</t>
  </si>
  <si>
    <t>766421822</t>
  </si>
  <si>
    <t>Demontáž truhlářského obložení podhledů podkladových roštů</t>
  </si>
  <si>
    <t>-1489899067</t>
  </si>
  <si>
    <t>Demontáž obložení podhledů podkladových roštů</t>
  </si>
  <si>
    <t>https://podminky.urs.cz/item/CS_URS_2024_01/766421822</t>
  </si>
  <si>
    <t>776</t>
  </si>
  <si>
    <t>Podlahy povlakové</t>
  </si>
  <si>
    <t>18</t>
  </si>
  <si>
    <t>776201812</t>
  </si>
  <si>
    <t>Demontáž lepených povlakových podlah s podložkou ručně</t>
  </si>
  <si>
    <t>1077621737</t>
  </si>
  <si>
    <t>Demontáž povlakových podlahovin lepených ručně s podložkou</t>
  </si>
  <si>
    <t>https://podminky.urs.cz/item/CS_URS_2024_01/776201812</t>
  </si>
  <si>
    <t>4,1*3+4,1*4,1+3,9*6,3+3,1*6,3+1,8*6,3</t>
  </si>
  <si>
    <t>787</t>
  </si>
  <si>
    <t>Dokončovací práce - zasklívání</t>
  </si>
  <si>
    <t>39</t>
  </si>
  <si>
    <t>787600801</t>
  </si>
  <si>
    <t>Vysklívání oken a dveří plochy skla plochého do 1 m2</t>
  </si>
  <si>
    <t>1208426273</t>
  </si>
  <si>
    <t>Vysklívání oken a dveří skla plochého, plochy do 1 m2</t>
  </si>
  <si>
    <t>https://podminky.urs.cz/item/CS_URS_2024_01/787600801</t>
  </si>
  <si>
    <t>40</t>
  </si>
  <si>
    <t>787600802</t>
  </si>
  <si>
    <t>Vysklívání oken a dveří plochy skla plochého přes 1 do 3 m2</t>
  </si>
  <si>
    <t>990616290</t>
  </si>
  <si>
    <t>Vysklívání oken a dveří skla plochého, plochy přes 1 do 3 m2</t>
  </si>
  <si>
    <t>https://podminky.urs.cz/item/CS_URS_2024_01/787600802</t>
  </si>
  <si>
    <t>OST</t>
  </si>
  <si>
    <t>Ostatní</t>
  </si>
  <si>
    <t>63</t>
  </si>
  <si>
    <t>999000001</t>
  </si>
  <si>
    <t>Odstranění komunálního odpadu</t>
  </si>
  <si>
    <t>512</t>
  </si>
  <si>
    <t>404595411</t>
  </si>
  <si>
    <t>komunální odpad odhad 1 kontajnerů /5m3</t>
  </si>
  <si>
    <t>5*1</t>
  </si>
  <si>
    <t>64</t>
  </si>
  <si>
    <t>999000002</t>
  </si>
  <si>
    <t>Vytýčení kabelů správců</t>
  </si>
  <si>
    <t>2017833270</t>
  </si>
  <si>
    <t>65</t>
  </si>
  <si>
    <t>999000003</t>
  </si>
  <si>
    <t>Likvidace obsahu žumpy</t>
  </si>
  <si>
    <t>-1896110241</t>
  </si>
  <si>
    <t>66</t>
  </si>
  <si>
    <t>999000004</t>
  </si>
  <si>
    <t>Odpojení od přívodu el. energie</t>
  </si>
  <si>
    <t>-1084590651</t>
  </si>
  <si>
    <t>67</t>
  </si>
  <si>
    <t>999000022</t>
  </si>
  <si>
    <t>Zrušení přípojky vody a kanalizace</t>
  </si>
  <si>
    <t>1942858741</t>
  </si>
  <si>
    <t>VRN</t>
  </si>
  <si>
    <t>Vedlejší rozpočtové náklady</t>
  </si>
  <si>
    <t>68</t>
  </si>
  <si>
    <t>030001000</t>
  </si>
  <si>
    <t>Zařízení staveniště</t>
  </si>
  <si>
    <t>CS ÚRS 2023 01</t>
  </si>
  <si>
    <t>1024</t>
  </si>
  <si>
    <t>-288260460</t>
  </si>
  <si>
    <t>https://podminky.urs.cz/item/CS_URS_2023_01/030001000</t>
  </si>
  <si>
    <t>02 - Svor - demolice provozních budov</t>
  </si>
  <si>
    <t>Svor</t>
  </si>
  <si>
    <t xml:space="preserve">    721 - Zdravotechnika - vnitřní kanalizace</t>
  </si>
  <si>
    <t xml:space="preserve">    722 - Zdravotechnika - vnitřní vodovod</t>
  </si>
  <si>
    <t xml:space="preserve">    795 - Lokální vytápění</t>
  </si>
  <si>
    <t>-619431185</t>
  </si>
  <si>
    <t>25*5*10</t>
  </si>
  <si>
    <t>10*2*5</t>
  </si>
  <si>
    <t>111211101</t>
  </si>
  <si>
    <t>Odstranění křovin a stromů průměru kmene do 100 mm i s kořeny sklonu terénu do 1:5 ručně</t>
  </si>
  <si>
    <t>-1398028272</t>
  </si>
  <si>
    <t>Odstranění křovin a stromů s odstraněním kořenů ručně průměru kmene do 100 mm jakékoliv plochy v rovině nebo ve svahu o sklonu do 1:5</t>
  </si>
  <si>
    <t>https://podminky.urs.cz/item/CS_URS_2024_01/111211101</t>
  </si>
  <si>
    <t>200</t>
  </si>
  <si>
    <t>112101101</t>
  </si>
  <si>
    <t>Odstranění stromů listnatých průměru kmene přes 100 do 300 mm</t>
  </si>
  <si>
    <t>-1124901345</t>
  </si>
  <si>
    <t>Odstranění stromů s odřezáním kmene a s odvětvením listnatých, průměru kmene přes 100 do 300 mm</t>
  </si>
  <si>
    <t>https://podminky.urs.cz/item/CS_URS_2024_01/112101101</t>
  </si>
  <si>
    <t>112251101</t>
  </si>
  <si>
    <t>Odstranění pařezů průměru přes 100 do 300 mm</t>
  </si>
  <si>
    <t>-1910870360</t>
  </si>
  <si>
    <t>Odstranění pařezů strojně s jejich vykopáním nebo vytrháním průměru přes 100 do 300 mm</t>
  </si>
  <si>
    <t>https://podminky.urs.cz/item/CS_URS_2024_01/112251101</t>
  </si>
  <si>
    <t>1707563291</t>
  </si>
  <si>
    <t>zásyp žumpy odhad</t>
  </si>
  <si>
    <t>3*3*3</t>
  </si>
  <si>
    <t>58981121</t>
  </si>
  <si>
    <t>recyklát betonový frakce 8/32</t>
  </si>
  <si>
    <t>1423131194</t>
  </si>
  <si>
    <t>3*3*3*1,8</t>
  </si>
  <si>
    <t>-1820828848</t>
  </si>
  <si>
    <t>25*5*2</t>
  </si>
  <si>
    <t>16,3*6,5</t>
  </si>
  <si>
    <t>1731539578</t>
  </si>
  <si>
    <t>-420340692</t>
  </si>
  <si>
    <t>-1971586560</t>
  </si>
  <si>
    <t>dům</t>
  </si>
  <si>
    <t>16,3*6,5*(3+0,4+3+0,4+1)</t>
  </si>
  <si>
    <t>veranda</t>
  </si>
  <si>
    <t>4,1*2,1*4</t>
  </si>
  <si>
    <t>961044111</t>
  </si>
  <si>
    <t>Bourání základů z betonu prostého</t>
  </si>
  <si>
    <t>222966365</t>
  </si>
  <si>
    <t>https://podminky.urs.cz/item/CS_URS_2024_01/961044111</t>
  </si>
  <si>
    <t>pod verandou</t>
  </si>
  <si>
    <t>2,1*0,6*0,8*3+4,1*0,6*0,8</t>
  </si>
  <si>
    <t>suterén</t>
  </si>
  <si>
    <t>16,3*0,6*0,8*2</t>
  </si>
  <si>
    <t>6,3*0,6*0,8*5</t>
  </si>
  <si>
    <t>963042819</t>
  </si>
  <si>
    <t>Bourání schodišťových stupňů betonových zhotovených na místě</t>
  </si>
  <si>
    <t>-1100317936</t>
  </si>
  <si>
    <t>https://podminky.urs.cz/item/CS_URS_2024_01/963042819</t>
  </si>
  <si>
    <t>podel objektu</t>
  </si>
  <si>
    <t>15*1</t>
  </si>
  <si>
    <t>na terasu</t>
  </si>
  <si>
    <t>5*2,1</t>
  </si>
  <si>
    <t>965081113</t>
  </si>
  <si>
    <t>Bourání dlažby z dlaždic půdních plochy přes 1 m2</t>
  </si>
  <si>
    <t>1410288242</t>
  </si>
  <si>
    <t>Bourání podlah z dlaždic bez podkladního lože nebo mazaniny, s jakoukoliv výplní spár půdních, plochy přes 1 m2</t>
  </si>
  <si>
    <t>https://podminky.urs.cz/item/CS_URS_2024_01/965081113</t>
  </si>
  <si>
    <t>968062244</t>
  </si>
  <si>
    <t>Vybourání dřevěných rámů oken jednoduchých včetně křídel pl do 1 m2</t>
  </si>
  <si>
    <t>1603353948</t>
  </si>
  <si>
    <t>Vybourání dřevěných rámů oken s křídly, dveřních zárubní, vrat, stěn, ostění nebo obkladů rámů oken s křídly jednoduchých, plochy do 1 m2</t>
  </si>
  <si>
    <t>https://podminky.urs.cz/item/CS_URS_2024_01/968062244</t>
  </si>
  <si>
    <t>suterén 5 ks</t>
  </si>
  <si>
    <t>0,6*0,4*5</t>
  </si>
  <si>
    <t>968062245</t>
  </si>
  <si>
    <t>Vybourání dřevěných rámů oken jednoduchých včetně křídel pl do 2 m2</t>
  </si>
  <si>
    <t>-820991681</t>
  </si>
  <si>
    <t>Vybourání dřevěných rámů oken s křídly, dveřních zárubní, vrat, stěn, ostění nebo obkladů rámů oken s křídly jednoduchých, plochy do 2 m2</t>
  </si>
  <si>
    <t>https://podminky.urs.cz/item/CS_URS_2024_01/968062245</t>
  </si>
  <si>
    <t>půda okno ve štítu odhad</t>
  </si>
  <si>
    <t>1,2*1,2</t>
  </si>
  <si>
    <t>968062374</t>
  </si>
  <si>
    <t>Vybourání dřevěných rámů oken zdvojených včetně křídel pl do 1 m2</t>
  </si>
  <si>
    <t>592790248</t>
  </si>
  <si>
    <t>Vybourání dřevěných rámů oken s křídly, dveřních zárubní, vrat, stěn, ostění nebo obkladů rámů oken s křídly zdvojených, plochy do 1 m2</t>
  </si>
  <si>
    <t>https://podminky.urs.cz/item/CS_URS_2024_01/968062374</t>
  </si>
  <si>
    <t>přízemí</t>
  </si>
  <si>
    <t>koupelna</t>
  </si>
  <si>
    <t>0,8*0,8</t>
  </si>
  <si>
    <t>WC</t>
  </si>
  <si>
    <t>0,8*0,6</t>
  </si>
  <si>
    <t>špíz</t>
  </si>
  <si>
    <t>0,9*0,6</t>
  </si>
  <si>
    <t>968062376</t>
  </si>
  <si>
    <t>Vybourání dřevěných rámů oken zdvojených včetně křídel pl do 4 m2</t>
  </si>
  <si>
    <t>-1141656534</t>
  </si>
  <si>
    <t>Vybourání dřevěných rámů oken s křídly, dveřních zárubní, vrat, stěn, ostění nebo obkladů rámů oken s křídly zdvojených, plochy do 4 m2</t>
  </si>
  <si>
    <t>https://podminky.urs.cz/item/CS_URS_2024_01/968062376</t>
  </si>
  <si>
    <t>2,4*1,2</t>
  </si>
  <si>
    <t>kuchyně</t>
  </si>
  <si>
    <t>1,5*1,4*2</t>
  </si>
  <si>
    <t>obývák</t>
  </si>
  <si>
    <t>1,5*1,4</t>
  </si>
  <si>
    <t>ložnice</t>
  </si>
  <si>
    <t>1990347305</t>
  </si>
  <si>
    <t>2*1*7</t>
  </si>
  <si>
    <t>2*0,6</t>
  </si>
  <si>
    <t>2*1*2</t>
  </si>
  <si>
    <t>2*0,8*5</t>
  </si>
  <si>
    <t>962032641</t>
  </si>
  <si>
    <t>Bourání zdiva komínového z cihel z cihel pálených, šamotových nebo vápenopískových na MC</t>
  </si>
  <si>
    <t>513604483</t>
  </si>
  <si>
    <t>Bourání zdiva nadzákladového komínového z cihel pálených, šamotových nebo vápenopískových, na maltu cementovou</t>
  </si>
  <si>
    <t>https://podminky.urs.cz/item/CS_URS_2024_01/962032641</t>
  </si>
  <si>
    <t>0,45*0,45*2,5*2</t>
  </si>
  <si>
    <t>-117696046</t>
  </si>
  <si>
    <t>997002611</t>
  </si>
  <si>
    <t>Nakládání suti a vybouraných hmot</t>
  </si>
  <si>
    <t>-537036758</t>
  </si>
  <si>
    <t>Nakládání suti a vybouraných hmot na dopravní prostředek pro vodorovné přemístění</t>
  </si>
  <si>
    <t>https://podminky.urs.cz/item/CS_URS_2024_01/997002611</t>
  </si>
  <si>
    <t>1318024387</t>
  </si>
  <si>
    <t>997006511</t>
  </si>
  <si>
    <t>Vodorovná doprava suti s naložením a složením na skládku do 100 m</t>
  </si>
  <si>
    <t>1455059137</t>
  </si>
  <si>
    <t>Vodorovná doprava suti na skládku s naložením na dopravní prostředek a složením do 100 m</t>
  </si>
  <si>
    <t>https://podminky.urs.cz/item/CS_URS_2024_01/997006511</t>
  </si>
  <si>
    <t>-243774454</t>
  </si>
  <si>
    <t>407,052*19 "Přepočtené koeficientem množství</t>
  </si>
  <si>
    <t>997013609</t>
  </si>
  <si>
    <t>Poplatek za uložení na skládce (skládkovné) stavebního odpadu ze směsí nebo oddělených frakcí betonu, cihel a keramických výrobků kód odpadu 17 01 07</t>
  </si>
  <si>
    <t>-754964189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</si>
  <si>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</si>
  <si>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https://podminky.urs.cz/item/CS_URS_2024_01/997013609</t>
  </si>
  <si>
    <t>301,298+4,768+1,693+71,52+1,785</t>
  </si>
  <si>
    <t>1346924808</t>
  </si>
  <si>
    <t>44,8</t>
  </si>
  <si>
    <t>-2061689575</t>
  </si>
  <si>
    <t>0,049+0,045+0,08+0,384++2,394+1,693+2,944+1,53+3,037+1,928+4,582+0,675+0,556+0,405+0,013</t>
  </si>
  <si>
    <t>-879386646</t>
  </si>
  <si>
    <t>2,013+0,16</t>
  </si>
  <si>
    <t>712440832</t>
  </si>
  <si>
    <t>Odstranění povlakové krytiny střech přes 10° do 30° z pásů NAIP přitavených v plné ploše dvouvrstvé</t>
  </si>
  <si>
    <t>-1025871113</t>
  </si>
  <si>
    <t>Odstranění povlakové krytiny střech šikmých přes 10° do 30° z přitavených pásů NAIP v plné ploše dvouvrstvé</t>
  </si>
  <si>
    <t>https://podminky.urs.cz/item/CS_URS_2024_01/712440832</t>
  </si>
  <si>
    <t>střecha domu</t>
  </si>
  <si>
    <t>((16,3+2)*5)*2</t>
  </si>
  <si>
    <t>721</t>
  </si>
  <si>
    <t>Zdravotechnika - vnitřní kanalizace</t>
  </si>
  <si>
    <t>721160802</t>
  </si>
  <si>
    <t>Demontáž potrubí vláknocementového DN do 100</t>
  </si>
  <si>
    <t>438318392</t>
  </si>
  <si>
    <t>Demontáž potrubí z vláknocementových trub odpadních nebo ventilačních do DN 100</t>
  </si>
  <si>
    <t>https://podminky.urs.cz/item/CS_URS_2024_01/721160802</t>
  </si>
  <si>
    <t>odhad - suterén :</t>
  </si>
  <si>
    <t>722</t>
  </si>
  <si>
    <t>Zdravotechnika - vnitřní vodovod</t>
  </si>
  <si>
    <t>722130801</t>
  </si>
  <si>
    <t>Demontáž potrubí ocelové pozinkované závitové DN do 25</t>
  </si>
  <si>
    <t>-811839039</t>
  </si>
  <si>
    <t>Demontáž potrubí z ocelových trubek pozinkovaných závitových do DN 25</t>
  </si>
  <si>
    <t>https://podminky.urs.cz/item/CS_URS_2024_01/722130801</t>
  </si>
  <si>
    <t>odhad - přízemí - špajz :</t>
  </si>
  <si>
    <t>722170801</t>
  </si>
  <si>
    <t>Demontáž rozvodů vody z plastů D do 25</t>
  </si>
  <si>
    <t>-328366187</t>
  </si>
  <si>
    <t>Demontáž rozvodů vody z plastů do Ø 25 mm</t>
  </si>
  <si>
    <t>https://podminky.urs.cz/item/CS_URS_2024_01/722170801</t>
  </si>
  <si>
    <t>odhad v přízemí - koupelna</t>
  </si>
  <si>
    <t>722181812</t>
  </si>
  <si>
    <t>Demontáž plstěných pásů z trub D do 50</t>
  </si>
  <si>
    <t>1127123743</t>
  </si>
  <si>
    <t>Demontáž ochrany potrubí plstěných pásů z trub, průměru do 50 mm</t>
  </si>
  <si>
    <t>https://podminky.urs.cz/item/CS_URS_2024_01/722181812</t>
  </si>
  <si>
    <t>722181851</t>
  </si>
  <si>
    <t>Demontáž termoizolačních trubic z trub D do 45</t>
  </si>
  <si>
    <t>-375402624</t>
  </si>
  <si>
    <t>Demontáž ochrany potrubí termoizolačních trubic z trub, průměru do 45 mm</t>
  </si>
  <si>
    <t>https://podminky.urs.cz/item/CS_URS_2024_01/722181851</t>
  </si>
  <si>
    <t>725110811</t>
  </si>
  <si>
    <t>Demontáž klozetů splachovací s nádrží</t>
  </si>
  <si>
    <t>459360652</t>
  </si>
  <si>
    <t>Demontáž klozetů splachovacích s nádrží nebo tlakovým splachovačem</t>
  </si>
  <si>
    <t>https://podminky.urs.cz/item/CS_URS_2024_01/725110811</t>
  </si>
  <si>
    <t>-75688754</t>
  </si>
  <si>
    <t>725220841</t>
  </si>
  <si>
    <t>Demontáž van ocelová rohová</t>
  </si>
  <si>
    <t>91226379</t>
  </si>
  <si>
    <t>Demontáž van ocelových rohových</t>
  </si>
  <si>
    <t>https://podminky.urs.cz/item/CS_URS_2024_01/725220841</t>
  </si>
  <si>
    <t>725530826</t>
  </si>
  <si>
    <t>Demontáž ohřívač elektrický akumulační do 800 l</t>
  </si>
  <si>
    <t>-1860523502</t>
  </si>
  <si>
    <t>Demontáž elektrických zásobníkových ohřívačů vody akumulačních do 800 l</t>
  </si>
  <si>
    <t>https://podminky.urs.cz/item/CS_URS_2024_01/725530826</t>
  </si>
  <si>
    <t>725820801</t>
  </si>
  <si>
    <t>Demontáž baterie nástěnné do G 3 / 4</t>
  </si>
  <si>
    <t>1938935482</t>
  </si>
  <si>
    <t>Demontáž baterií nástěnných do G 3/4</t>
  </si>
  <si>
    <t>https://podminky.urs.cz/item/CS_URS_2024_01/725820801</t>
  </si>
  <si>
    <t>koupelna :</t>
  </si>
  <si>
    <t>kuchyně :</t>
  </si>
  <si>
    <t>725860811</t>
  </si>
  <si>
    <t>Demontáž uzávěrů zápachu jednoduchých</t>
  </si>
  <si>
    <t>2125126260</t>
  </si>
  <si>
    <t>Demontáž zápachových uzávěrek pro zařizovací předměty jednoduchých</t>
  </si>
  <si>
    <t>https://podminky.urs.cz/item/CS_URS_2024_01/725860811</t>
  </si>
  <si>
    <t>741125831</t>
  </si>
  <si>
    <t>Demontáž vodič Al izolovaný plný a laněný žíla 16 až 35 mm2 uložený volně</t>
  </si>
  <si>
    <t>534471054</t>
  </si>
  <si>
    <t>Demontáž vodičů izolovaných hliníkových uložených volně plných a laněných průřezu žíly 16 až 35 mm2</t>
  </si>
  <si>
    <t>https://podminky.urs.cz/item/CS_URS_2024_01/741125831</t>
  </si>
  <si>
    <t>920726209</t>
  </si>
  <si>
    <t>741371821</t>
  </si>
  <si>
    <t>Demontáž osvětlovacího modulového systému zářivkového dl do 1100 mm bez zachování funkčnosti</t>
  </si>
  <si>
    <t>1900472462</t>
  </si>
  <si>
    <t>Demontáž svítidel bez zachování funkčnosti (do suti) interiérových modulového systému zářivkových, délky do 1100 mm</t>
  </si>
  <si>
    <t>https://podminky.urs.cz/item/CS_URS_2024_01/741371821</t>
  </si>
  <si>
    <t>741371841</t>
  </si>
  <si>
    <t>Demontáž svítidla interiérového se standardní paticí nebo int. zdrojem LED přisazeného stropního do 0,09 m2 bez zachování funkčnosti</t>
  </si>
  <si>
    <t>1087931075</t>
  </si>
  <si>
    <t>Demontáž svítidel bez zachování funkčnosti (do suti) interiérových se standardní paticí (E27, T5, GU10) nebo integrovaným zdrojem LED přisazených, ploše stropních do 0,09 m2</t>
  </si>
  <si>
    <t>https://podminky.urs.cz/item/CS_URS_2024_01/741371841</t>
  </si>
  <si>
    <t>1941533724</t>
  </si>
  <si>
    <t>střecha verandy</t>
  </si>
  <si>
    <t>5,1*2,6</t>
  </si>
  <si>
    <t>762522812</t>
  </si>
  <si>
    <t>Demontáž podlah s polštáři z prken nebo fošen tloušťky přes 32 mm</t>
  </si>
  <si>
    <t>-497129187</t>
  </si>
  <si>
    <t>Demontáž podlah s polštáři z prken nebo fošen tl. přes 32 mm</t>
  </si>
  <si>
    <t>https://podminky.urs.cz/item/CS_URS_2024_01/762522812</t>
  </si>
  <si>
    <t>chodba odhad</t>
  </si>
  <si>
    <t>obývací pokoj odhad</t>
  </si>
  <si>
    <t>ložnice odhad</t>
  </si>
  <si>
    <t>762711820</t>
  </si>
  <si>
    <t>Demontáž prostorových vázaných kcí z hraněného řeziva průřezové pl přes 120 do 224 cm2</t>
  </si>
  <si>
    <t>101573618</t>
  </si>
  <si>
    <t>Demontáž prostorových vázaných konstrukcí z řeziva hraněného nebo polohraněného průřezové plochy přes 120 do 224 cm2</t>
  </si>
  <si>
    <t>https://podminky.urs.cz/item/CS_URS_2024_01/762711820</t>
  </si>
  <si>
    <t>vrcholový trám :</t>
  </si>
  <si>
    <t>17,3</t>
  </si>
  <si>
    <t>podzednice :</t>
  </si>
  <si>
    <t>17,3*2</t>
  </si>
  <si>
    <t>36*5</t>
  </si>
  <si>
    <t>podpěrná konstrukce krovu :</t>
  </si>
  <si>
    <t>(7+2,5+1+1)*4</t>
  </si>
  <si>
    <t>veranda podzednice</t>
  </si>
  <si>
    <t>5,1*2</t>
  </si>
  <si>
    <t>veranda krokve</t>
  </si>
  <si>
    <t>2,6*6</t>
  </si>
  <si>
    <t>1296417985</t>
  </si>
  <si>
    <t>strop přízemí</t>
  </si>
  <si>
    <t>18*6,3</t>
  </si>
  <si>
    <t>413274124</t>
  </si>
  <si>
    <t>strop přízemí :</t>
  </si>
  <si>
    <t>strop verandy</t>
  </si>
  <si>
    <t>4,1*2,1</t>
  </si>
  <si>
    <t>764001821</t>
  </si>
  <si>
    <t>Demontáž krytiny ze svitků nebo tabulí do suti</t>
  </si>
  <si>
    <t>348822047</t>
  </si>
  <si>
    <t>Demontáž klempířských konstrukcí krytiny ze svitků nebo tabulí do suti</t>
  </si>
  <si>
    <t>https://podminky.urs.cz/item/CS_URS_2024_01/764001821</t>
  </si>
  <si>
    <t>-444948238</t>
  </si>
  <si>
    <t>-381413021</t>
  </si>
  <si>
    <t>střecha :</t>
  </si>
  <si>
    <t>veranda :</t>
  </si>
  <si>
    <t>2,5*5+4,5</t>
  </si>
  <si>
    <t>764004841</t>
  </si>
  <si>
    <t>Demontáž háku do suti</t>
  </si>
  <si>
    <t>784351292</t>
  </si>
  <si>
    <t>Demontáž klempířských konstrukcí háku do suti</t>
  </si>
  <si>
    <t>https://podminky.urs.cz/item/CS_URS_2024_01/764004841</t>
  </si>
  <si>
    <t>1982846880</t>
  </si>
  <si>
    <t>odhad :</t>
  </si>
  <si>
    <t>766221811</t>
  </si>
  <si>
    <t>Demontáž celodřevěného samonosného schodiště</t>
  </si>
  <si>
    <t>1048942729</t>
  </si>
  <si>
    <t>Demontáž schodů celodřevěných samonosných</t>
  </si>
  <si>
    <t>https://podminky.urs.cz/item/CS_URS_2024_01/766221811</t>
  </si>
  <si>
    <t>schody na půdu - odhad</t>
  </si>
  <si>
    <t>766411821</t>
  </si>
  <si>
    <t>Demontáž truhlářského obložení stěn z palubek</t>
  </si>
  <si>
    <t>-1449468644</t>
  </si>
  <si>
    <t>Demontáž obložení stěn palubkami</t>
  </si>
  <si>
    <t>https://podminky.urs.cz/item/CS_URS_2024_01/766411821</t>
  </si>
  <si>
    <t>(4,1*2+2*2)*1,2</t>
  </si>
  <si>
    <t>chodba</t>
  </si>
  <si>
    <t>(4*4)*1,2</t>
  </si>
  <si>
    <t>(6+4*2)*1,2</t>
  </si>
  <si>
    <t>766411822</t>
  </si>
  <si>
    <t>Demontáž truhlářského obložení stěn podkladových roštů</t>
  </si>
  <si>
    <t>169988018</t>
  </si>
  <si>
    <t>Demontáž obložení stěn podkladových roštů</t>
  </si>
  <si>
    <t>https://podminky.urs.cz/item/CS_URS_2024_01/766411822</t>
  </si>
  <si>
    <t>766491851</t>
  </si>
  <si>
    <t>Demontáž prahů dveří jednokřídlových</t>
  </si>
  <si>
    <t>1483670736</t>
  </si>
  <si>
    <t>Demontáž ostatních truhlářských konstrukcí prahů dveří jednokřídlových</t>
  </si>
  <si>
    <t>https://podminky.urs.cz/item/CS_URS_2024_01/766491851</t>
  </si>
  <si>
    <t>776201811</t>
  </si>
  <si>
    <t>Demontáž lepených povlakových podlah bez podložky ručně</t>
  </si>
  <si>
    <t>1751514669</t>
  </si>
  <si>
    <t>Demontáž povlakových podlahovin lepených ručně bez podložky</t>
  </si>
  <si>
    <t>https://podminky.urs.cz/item/CS_URS_2024_01/776201811</t>
  </si>
  <si>
    <t>chodba odhad (PVC)</t>
  </si>
  <si>
    <t>WC odhad (PVC)</t>
  </si>
  <si>
    <t>1,5</t>
  </si>
  <si>
    <t>kuchyně odhad (PVC+koberec)</t>
  </si>
  <si>
    <t>21*2</t>
  </si>
  <si>
    <t>spíž odhad (PVC)</t>
  </si>
  <si>
    <t>3,5</t>
  </si>
  <si>
    <t>obývací pokoj odhad (koberec)</t>
  </si>
  <si>
    <t>795</t>
  </si>
  <si>
    <t>Lokální vytápění</t>
  </si>
  <si>
    <t>795121811</t>
  </si>
  <si>
    <t>Odpojení a odebrání přenosných kamen na tuhá paliva hmotnosti do 100 kg</t>
  </si>
  <si>
    <t>1568573056</t>
  </si>
  <si>
    <t>https://podminky.urs.cz/item/CS_URS_2024_01/795121811</t>
  </si>
  <si>
    <t>kuchyně+ložnice :</t>
  </si>
  <si>
    <t>-794019099</t>
  </si>
  <si>
    <t>999000080</t>
  </si>
  <si>
    <t>Vyklizení stávajícího zařízení a odpadů ( mimo poplatků za skládku )</t>
  </si>
  <si>
    <t>1405421653</t>
  </si>
  <si>
    <t>suterén odhad :</t>
  </si>
  <si>
    <t>přízemí odhad :</t>
  </si>
  <si>
    <t>půda odhad :</t>
  </si>
  <si>
    <t>okolí objektu odhad :</t>
  </si>
  <si>
    <t>999000090</t>
  </si>
  <si>
    <t>Přemístění nivelačního bodu</t>
  </si>
  <si>
    <t>-1590613483</t>
  </si>
  <si>
    <t>-1357539897</t>
  </si>
  <si>
    <t>https://podminky.urs.cz/item/CS_URS_2021_01/030001000</t>
  </si>
  <si>
    <t>062002000</t>
  </si>
  <si>
    <t>Ztížené dopravní podmínky</t>
  </si>
  <si>
    <t>-1341555708</t>
  </si>
  <si>
    <t>https://podminky.urs.cz/item/CS_URS_2021_01/062002000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</si>
</sst>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101" TargetMode="External" /><Relationship Id="rId2" Type="http://schemas.openxmlformats.org/officeDocument/2006/relationships/hyperlink" Target="https://podminky.urs.cz/item/CS_URS_2024_01/119003223" TargetMode="External" /><Relationship Id="rId3" Type="http://schemas.openxmlformats.org/officeDocument/2006/relationships/hyperlink" Target="https://podminky.urs.cz/item/CS_URS_2024_01/119003224" TargetMode="External" /><Relationship Id="rId4" Type="http://schemas.openxmlformats.org/officeDocument/2006/relationships/hyperlink" Target="https://podminky.urs.cz/item/CS_URS_2024_01/162211311" TargetMode="External" /><Relationship Id="rId5" Type="http://schemas.openxmlformats.org/officeDocument/2006/relationships/hyperlink" Target="https://podminky.urs.cz/item/CS_URS_2024_01/162211319" TargetMode="External" /><Relationship Id="rId6" Type="http://schemas.openxmlformats.org/officeDocument/2006/relationships/hyperlink" Target="https://podminky.urs.cz/item/CS_URS_2024_01/162301501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71201221" TargetMode="External" /><Relationship Id="rId9" Type="http://schemas.openxmlformats.org/officeDocument/2006/relationships/hyperlink" Target="https://podminky.urs.cz/item/CS_URS_2024_01/171251201" TargetMode="External" /><Relationship Id="rId10" Type="http://schemas.openxmlformats.org/officeDocument/2006/relationships/hyperlink" Target="https://podminky.urs.cz/item/CS_URS_2024_01/174111101" TargetMode="External" /><Relationship Id="rId11" Type="http://schemas.openxmlformats.org/officeDocument/2006/relationships/hyperlink" Target="https://podminky.urs.cz/item/CS_URS_2024_01/181006115" TargetMode="External" /><Relationship Id="rId12" Type="http://schemas.openxmlformats.org/officeDocument/2006/relationships/hyperlink" Target="https://podminky.urs.cz/item/CS_URS_2024_01/181111131" TargetMode="External" /><Relationship Id="rId13" Type="http://schemas.openxmlformats.org/officeDocument/2006/relationships/hyperlink" Target="https://podminky.urs.cz/item/CS_URS_2024_01/181411121" TargetMode="External" /><Relationship Id="rId14" Type="http://schemas.openxmlformats.org/officeDocument/2006/relationships/hyperlink" Target="https://podminky.urs.cz/item/CS_URS_2024_01/275313611" TargetMode="External" /><Relationship Id="rId15" Type="http://schemas.openxmlformats.org/officeDocument/2006/relationships/hyperlink" Target="https://podminky.urs.cz/item/CS_URS_2024_01/348171143" TargetMode="External" /><Relationship Id="rId16" Type="http://schemas.openxmlformats.org/officeDocument/2006/relationships/hyperlink" Target="https://podminky.urs.cz/item/CS_URS_2024_01/962032631" TargetMode="External" /><Relationship Id="rId17" Type="http://schemas.openxmlformats.org/officeDocument/2006/relationships/hyperlink" Target="https://podminky.urs.cz/item/CS_URS_2024_01/966052111" TargetMode="External" /><Relationship Id="rId18" Type="http://schemas.openxmlformats.org/officeDocument/2006/relationships/hyperlink" Target="https://podminky.urs.cz/item/CS_URS_2024_01/966003818" TargetMode="External" /><Relationship Id="rId19" Type="http://schemas.openxmlformats.org/officeDocument/2006/relationships/hyperlink" Target="https://podminky.urs.cz/item/CS_URS_2024_01/966071711" TargetMode="External" /><Relationship Id="rId20" Type="http://schemas.openxmlformats.org/officeDocument/2006/relationships/hyperlink" Target="https://podminky.urs.cz/item/CS_URS_2024_01/966072811" TargetMode="External" /><Relationship Id="rId21" Type="http://schemas.openxmlformats.org/officeDocument/2006/relationships/hyperlink" Target="https://podminky.urs.cz/item/CS_URS_2024_01/966071822" TargetMode="External" /><Relationship Id="rId22" Type="http://schemas.openxmlformats.org/officeDocument/2006/relationships/hyperlink" Target="https://podminky.urs.cz/item/CS_URS_2024_01/966073810" TargetMode="External" /><Relationship Id="rId23" Type="http://schemas.openxmlformats.org/officeDocument/2006/relationships/hyperlink" Target="https://podminky.urs.cz/item/CS_URS_2024_01/966073811" TargetMode="External" /><Relationship Id="rId24" Type="http://schemas.openxmlformats.org/officeDocument/2006/relationships/hyperlink" Target="https://podminky.urs.cz/item/CS_URS_2024_01/968062354" TargetMode="External" /><Relationship Id="rId25" Type="http://schemas.openxmlformats.org/officeDocument/2006/relationships/hyperlink" Target="https://podminky.urs.cz/item/CS_URS_2024_01/968062355" TargetMode="External" /><Relationship Id="rId26" Type="http://schemas.openxmlformats.org/officeDocument/2006/relationships/hyperlink" Target="https://podminky.urs.cz/item/CS_URS_2024_01/968062455" TargetMode="External" /><Relationship Id="rId27" Type="http://schemas.openxmlformats.org/officeDocument/2006/relationships/hyperlink" Target="https://podminky.urs.cz/item/CS_URS_2024_01/976085411" TargetMode="External" /><Relationship Id="rId28" Type="http://schemas.openxmlformats.org/officeDocument/2006/relationships/hyperlink" Target="https://podminky.urs.cz/item/CS_URS_2024_01/981011111" TargetMode="External" /><Relationship Id="rId29" Type="http://schemas.openxmlformats.org/officeDocument/2006/relationships/hyperlink" Target="https://podminky.urs.cz/item/CS_URS_2024_01/981011313" TargetMode="External" /><Relationship Id="rId30" Type="http://schemas.openxmlformats.org/officeDocument/2006/relationships/hyperlink" Target="https://podminky.urs.cz/item/CS_URS_2024_01/997006002" TargetMode="External" /><Relationship Id="rId31" Type="http://schemas.openxmlformats.org/officeDocument/2006/relationships/hyperlink" Target="https://podminky.urs.cz/item/CS_URS_2024_01/997006004" TargetMode="External" /><Relationship Id="rId32" Type="http://schemas.openxmlformats.org/officeDocument/2006/relationships/hyperlink" Target="https://podminky.urs.cz/item/CS_URS_2024_01/997006512" TargetMode="External" /><Relationship Id="rId33" Type="http://schemas.openxmlformats.org/officeDocument/2006/relationships/hyperlink" Target="https://podminky.urs.cz/item/CS_URS_2024_01/997006519" TargetMode="External" /><Relationship Id="rId34" Type="http://schemas.openxmlformats.org/officeDocument/2006/relationships/hyperlink" Target="https://podminky.urs.cz/item/CS_URS_2024_01/997013603" TargetMode="External" /><Relationship Id="rId35" Type="http://schemas.openxmlformats.org/officeDocument/2006/relationships/hyperlink" Target="https://podminky.urs.cz/item/CS_URS_2024_01/997013635" TargetMode="External" /><Relationship Id="rId36" Type="http://schemas.openxmlformats.org/officeDocument/2006/relationships/hyperlink" Target="https://podminky.urs.cz/item/CS_URS_2024_01/997013804" TargetMode="External" /><Relationship Id="rId37" Type="http://schemas.openxmlformats.org/officeDocument/2006/relationships/hyperlink" Target="https://podminky.urs.cz/item/CS_URS_2024_01/997013811" TargetMode="External" /><Relationship Id="rId38" Type="http://schemas.openxmlformats.org/officeDocument/2006/relationships/hyperlink" Target="https://podminky.urs.cz/item/CS_URS_2024_01/997013814" TargetMode="External" /><Relationship Id="rId39" Type="http://schemas.openxmlformats.org/officeDocument/2006/relationships/hyperlink" Target="https://podminky.urs.cz/item/CS_URS_2024_01/997013821" TargetMode="External" /><Relationship Id="rId40" Type="http://schemas.openxmlformats.org/officeDocument/2006/relationships/hyperlink" Target="https://podminky.urs.cz/item/CS_URS_2021_01/712300833" TargetMode="External" /><Relationship Id="rId41" Type="http://schemas.openxmlformats.org/officeDocument/2006/relationships/hyperlink" Target="https://podminky.urs.cz/item/CS_URS_2024_01/725210821" TargetMode="External" /><Relationship Id="rId42" Type="http://schemas.openxmlformats.org/officeDocument/2006/relationships/hyperlink" Target="https://podminky.urs.cz/item/CS_URS_2024_01/725530823" TargetMode="External" /><Relationship Id="rId43" Type="http://schemas.openxmlformats.org/officeDocument/2006/relationships/hyperlink" Target="https://podminky.urs.cz/item/CS_URS_2024_01/741210843" TargetMode="External" /><Relationship Id="rId44" Type="http://schemas.openxmlformats.org/officeDocument/2006/relationships/hyperlink" Target="https://podminky.urs.cz/item/CS_URS_2024_01/741211823" TargetMode="External" /><Relationship Id="rId45" Type="http://schemas.openxmlformats.org/officeDocument/2006/relationships/hyperlink" Target="https://podminky.urs.cz/item/CS_URS_2024_01/741211827" TargetMode="External" /><Relationship Id="rId46" Type="http://schemas.openxmlformats.org/officeDocument/2006/relationships/hyperlink" Target="https://podminky.urs.cz/item/CS_URS_2024_01/741371823" TargetMode="External" /><Relationship Id="rId47" Type="http://schemas.openxmlformats.org/officeDocument/2006/relationships/hyperlink" Target="https://podminky.urs.cz/item/CS_URS_2024_01/762331812" TargetMode="External" /><Relationship Id="rId48" Type="http://schemas.openxmlformats.org/officeDocument/2006/relationships/hyperlink" Target="https://podminky.urs.cz/item/CS_URS_2024_01/762341811" TargetMode="External" /><Relationship Id="rId49" Type="http://schemas.openxmlformats.org/officeDocument/2006/relationships/hyperlink" Target="https://podminky.urs.cz/item/CS_URS_2024_01/762355802" TargetMode="External" /><Relationship Id="rId50" Type="http://schemas.openxmlformats.org/officeDocument/2006/relationships/hyperlink" Target="https://podminky.urs.cz/item/CS_URS_2024_01/762822820" TargetMode="External" /><Relationship Id="rId51" Type="http://schemas.openxmlformats.org/officeDocument/2006/relationships/hyperlink" Target="https://podminky.urs.cz/item/CS_URS_2024_01/762841812" TargetMode="External" /><Relationship Id="rId52" Type="http://schemas.openxmlformats.org/officeDocument/2006/relationships/hyperlink" Target="https://podminky.urs.cz/item/CS_URS_2024_01/764001861" TargetMode="External" /><Relationship Id="rId53" Type="http://schemas.openxmlformats.org/officeDocument/2006/relationships/hyperlink" Target="https://podminky.urs.cz/item/CS_URS_2024_01/764001881" TargetMode="External" /><Relationship Id="rId54" Type="http://schemas.openxmlformats.org/officeDocument/2006/relationships/hyperlink" Target="https://podminky.urs.cz/item/CS_URS_2024_01/764002812" TargetMode="External" /><Relationship Id="rId55" Type="http://schemas.openxmlformats.org/officeDocument/2006/relationships/hyperlink" Target="https://podminky.urs.cz/item/CS_URS_2024_01/764002821" TargetMode="External" /><Relationship Id="rId56" Type="http://schemas.openxmlformats.org/officeDocument/2006/relationships/hyperlink" Target="https://podminky.urs.cz/item/CS_URS_2024_01/764002851" TargetMode="External" /><Relationship Id="rId57" Type="http://schemas.openxmlformats.org/officeDocument/2006/relationships/hyperlink" Target="https://podminky.urs.cz/item/CS_URS_2024_01/764002881" TargetMode="External" /><Relationship Id="rId58" Type="http://schemas.openxmlformats.org/officeDocument/2006/relationships/hyperlink" Target="https://podminky.urs.cz/item/CS_URS_2024_01/764004801" TargetMode="External" /><Relationship Id="rId59" Type="http://schemas.openxmlformats.org/officeDocument/2006/relationships/hyperlink" Target="https://podminky.urs.cz/item/CS_URS_2024_01/764004861" TargetMode="External" /><Relationship Id="rId60" Type="http://schemas.openxmlformats.org/officeDocument/2006/relationships/hyperlink" Target="https://podminky.urs.cz/item/CS_URS_2024_01/765131803" TargetMode="External" /><Relationship Id="rId61" Type="http://schemas.openxmlformats.org/officeDocument/2006/relationships/hyperlink" Target="https://podminky.urs.cz/item/CS_URS_2024_01/765131843" TargetMode="External" /><Relationship Id="rId62" Type="http://schemas.openxmlformats.org/officeDocument/2006/relationships/hyperlink" Target="https://podminky.urs.cz/item/CS_URS_2024_01/766421821" TargetMode="External" /><Relationship Id="rId63" Type="http://schemas.openxmlformats.org/officeDocument/2006/relationships/hyperlink" Target="https://podminky.urs.cz/item/CS_URS_2024_01/766421822" TargetMode="External" /><Relationship Id="rId64" Type="http://schemas.openxmlformats.org/officeDocument/2006/relationships/hyperlink" Target="https://podminky.urs.cz/item/CS_URS_2024_01/776201812" TargetMode="External" /><Relationship Id="rId65" Type="http://schemas.openxmlformats.org/officeDocument/2006/relationships/hyperlink" Target="https://podminky.urs.cz/item/CS_URS_2024_01/787600801" TargetMode="External" /><Relationship Id="rId66" Type="http://schemas.openxmlformats.org/officeDocument/2006/relationships/hyperlink" Target="https://podminky.urs.cz/item/CS_URS_2024_01/787600802" TargetMode="External" /><Relationship Id="rId67" Type="http://schemas.openxmlformats.org/officeDocument/2006/relationships/hyperlink" Target="https://podminky.urs.cz/item/CS_URS_2023_01/030001000" TargetMode="External" /><Relationship Id="rId6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11101" TargetMode="External" /><Relationship Id="rId2" Type="http://schemas.openxmlformats.org/officeDocument/2006/relationships/hyperlink" Target="https://podminky.urs.cz/item/CS_URS_2024_01/111211101" TargetMode="External" /><Relationship Id="rId3" Type="http://schemas.openxmlformats.org/officeDocument/2006/relationships/hyperlink" Target="https://podminky.urs.cz/item/CS_URS_2024_01/112101101" TargetMode="External" /><Relationship Id="rId4" Type="http://schemas.openxmlformats.org/officeDocument/2006/relationships/hyperlink" Target="https://podminky.urs.cz/item/CS_URS_2024_01/112251101" TargetMode="External" /><Relationship Id="rId5" Type="http://schemas.openxmlformats.org/officeDocument/2006/relationships/hyperlink" Target="https://podminky.urs.cz/item/CS_URS_2024_01/174111101" TargetMode="External" /><Relationship Id="rId6" Type="http://schemas.openxmlformats.org/officeDocument/2006/relationships/hyperlink" Target="https://podminky.urs.cz/item/CS_URS_2024_01/181006115" TargetMode="External" /><Relationship Id="rId7" Type="http://schemas.openxmlformats.org/officeDocument/2006/relationships/hyperlink" Target="https://podminky.urs.cz/item/CS_URS_2024_01/181111131" TargetMode="External" /><Relationship Id="rId8" Type="http://schemas.openxmlformats.org/officeDocument/2006/relationships/hyperlink" Target="https://podminky.urs.cz/item/CS_URS_2024_01/981011313" TargetMode="External" /><Relationship Id="rId9" Type="http://schemas.openxmlformats.org/officeDocument/2006/relationships/hyperlink" Target="https://podminky.urs.cz/item/CS_URS_2024_01/961044111" TargetMode="External" /><Relationship Id="rId10" Type="http://schemas.openxmlformats.org/officeDocument/2006/relationships/hyperlink" Target="https://podminky.urs.cz/item/CS_URS_2024_01/963042819" TargetMode="External" /><Relationship Id="rId11" Type="http://schemas.openxmlformats.org/officeDocument/2006/relationships/hyperlink" Target="https://podminky.urs.cz/item/CS_URS_2024_01/965081113" TargetMode="External" /><Relationship Id="rId12" Type="http://schemas.openxmlformats.org/officeDocument/2006/relationships/hyperlink" Target="https://podminky.urs.cz/item/CS_URS_2024_01/968062244" TargetMode="External" /><Relationship Id="rId13" Type="http://schemas.openxmlformats.org/officeDocument/2006/relationships/hyperlink" Target="https://podminky.urs.cz/item/CS_URS_2024_01/968062245" TargetMode="External" /><Relationship Id="rId14" Type="http://schemas.openxmlformats.org/officeDocument/2006/relationships/hyperlink" Target="https://podminky.urs.cz/item/CS_URS_2024_01/968062374" TargetMode="External" /><Relationship Id="rId15" Type="http://schemas.openxmlformats.org/officeDocument/2006/relationships/hyperlink" Target="https://podminky.urs.cz/item/CS_URS_2024_01/968062376" TargetMode="External" /><Relationship Id="rId16" Type="http://schemas.openxmlformats.org/officeDocument/2006/relationships/hyperlink" Target="https://podminky.urs.cz/item/CS_URS_2024_01/968062455" TargetMode="External" /><Relationship Id="rId17" Type="http://schemas.openxmlformats.org/officeDocument/2006/relationships/hyperlink" Target="https://podminky.urs.cz/item/CS_URS_2024_01/962032641" TargetMode="External" /><Relationship Id="rId18" Type="http://schemas.openxmlformats.org/officeDocument/2006/relationships/hyperlink" Target="https://podminky.urs.cz/item/CS_URS_2024_01/966071711" TargetMode="External" /><Relationship Id="rId19" Type="http://schemas.openxmlformats.org/officeDocument/2006/relationships/hyperlink" Target="https://podminky.urs.cz/item/CS_URS_2024_01/997002611" TargetMode="External" /><Relationship Id="rId20" Type="http://schemas.openxmlformats.org/officeDocument/2006/relationships/hyperlink" Target="https://podminky.urs.cz/item/CS_URS_2024_01/997006002" TargetMode="External" /><Relationship Id="rId21" Type="http://schemas.openxmlformats.org/officeDocument/2006/relationships/hyperlink" Target="https://podminky.urs.cz/item/CS_URS_2024_01/997006511" TargetMode="External" /><Relationship Id="rId22" Type="http://schemas.openxmlformats.org/officeDocument/2006/relationships/hyperlink" Target="https://podminky.urs.cz/item/CS_URS_2024_01/997006519" TargetMode="External" /><Relationship Id="rId23" Type="http://schemas.openxmlformats.org/officeDocument/2006/relationships/hyperlink" Target="https://podminky.urs.cz/item/CS_URS_2024_01/997013609" TargetMode="External" /><Relationship Id="rId24" Type="http://schemas.openxmlformats.org/officeDocument/2006/relationships/hyperlink" Target="https://podminky.urs.cz/item/CS_URS_2024_01/997013635" TargetMode="External" /><Relationship Id="rId25" Type="http://schemas.openxmlformats.org/officeDocument/2006/relationships/hyperlink" Target="https://podminky.urs.cz/item/CS_URS_2024_01/997013811" TargetMode="External" /><Relationship Id="rId26" Type="http://schemas.openxmlformats.org/officeDocument/2006/relationships/hyperlink" Target="https://podminky.urs.cz/item/CS_URS_2024_01/997013814" TargetMode="External" /><Relationship Id="rId27" Type="http://schemas.openxmlformats.org/officeDocument/2006/relationships/hyperlink" Target="https://podminky.urs.cz/item/CS_URS_2024_01/712440832" TargetMode="External" /><Relationship Id="rId28" Type="http://schemas.openxmlformats.org/officeDocument/2006/relationships/hyperlink" Target="https://podminky.urs.cz/item/CS_URS_2024_01/721160802" TargetMode="External" /><Relationship Id="rId29" Type="http://schemas.openxmlformats.org/officeDocument/2006/relationships/hyperlink" Target="https://podminky.urs.cz/item/CS_URS_2024_01/722130801" TargetMode="External" /><Relationship Id="rId30" Type="http://schemas.openxmlformats.org/officeDocument/2006/relationships/hyperlink" Target="https://podminky.urs.cz/item/CS_URS_2024_01/722170801" TargetMode="External" /><Relationship Id="rId31" Type="http://schemas.openxmlformats.org/officeDocument/2006/relationships/hyperlink" Target="https://podminky.urs.cz/item/CS_URS_2024_01/722181812" TargetMode="External" /><Relationship Id="rId32" Type="http://schemas.openxmlformats.org/officeDocument/2006/relationships/hyperlink" Target="https://podminky.urs.cz/item/CS_URS_2024_01/722181851" TargetMode="External" /><Relationship Id="rId33" Type="http://schemas.openxmlformats.org/officeDocument/2006/relationships/hyperlink" Target="https://podminky.urs.cz/item/CS_URS_2024_01/725110811" TargetMode="External" /><Relationship Id="rId34" Type="http://schemas.openxmlformats.org/officeDocument/2006/relationships/hyperlink" Target="https://podminky.urs.cz/item/CS_URS_2024_01/725210821" TargetMode="External" /><Relationship Id="rId35" Type="http://schemas.openxmlformats.org/officeDocument/2006/relationships/hyperlink" Target="https://podminky.urs.cz/item/CS_URS_2024_01/725220841" TargetMode="External" /><Relationship Id="rId36" Type="http://schemas.openxmlformats.org/officeDocument/2006/relationships/hyperlink" Target="https://podminky.urs.cz/item/CS_URS_2024_01/725530826" TargetMode="External" /><Relationship Id="rId37" Type="http://schemas.openxmlformats.org/officeDocument/2006/relationships/hyperlink" Target="https://podminky.urs.cz/item/CS_URS_2024_01/725820801" TargetMode="External" /><Relationship Id="rId38" Type="http://schemas.openxmlformats.org/officeDocument/2006/relationships/hyperlink" Target="https://podminky.urs.cz/item/CS_URS_2024_01/725860811" TargetMode="External" /><Relationship Id="rId39" Type="http://schemas.openxmlformats.org/officeDocument/2006/relationships/hyperlink" Target="https://podminky.urs.cz/item/CS_URS_2024_01/741125831" TargetMode="External" /><Relationship Id="rId40" Type="http://schemas.openxmlformats.org/officeDocument/2006/relationships/hyperlink" Target="https://podminky.urs.cz/item/CS_URS_2024_01/741211823" TargetMode="External" /><Relationship Id="rId41" Type="http://schemas.openxmlformats.org/officeDocument/2006/relationships/hyperlink" Target="https://podminky.urs.cz/item/CS_URS_2024_01/741371821" TargetMode="External" /><Relationship Id="rId42" Type="http://schemas.openxmlformats.org/officeDocument/2006/relationships/hyperlink" Target="https://podminky.urs.cz/item/CS_URS_2024_01/741371841" TargetMode="External" /><Relationship Id="rId43" Type="http://schemas.openxmlformats.org/officeDocument/2006/relationships/hyperlink" Target="https://podminky.urs.cz/item/CS_URS_2024_01/762341811" TargetMode="External" /><Relationship Id="rId44" Type="http://schemas.openxmlformats.org/officeDocument/2006/relationships/hyperlink" Target="https://podminky.urs.cz/item/CS_URS_2024_01/762522812" TargetMode="External" /><Relationship Id="rId45" Type="http://schemas.openxmlformats.org/officeDocument/2006/relationships/hyperlink" Target="https://podminky.urs.cz/item/CS_URS_2024_01/762711820" TargetMode="External" /><Relationship Id="rId46" Type="http://schemas.openxmlformats.org/officeDocument/2006/relationships/hyperlink" Target="https://podminky.urs.cz/item/CS_URS_2024_01/762822820" TargetMode="External" /><Relationship Id="rId47" Type="http://schemas.openxmlformats.org/officeDocument/2006/relationships/hyperlink" Target="https://podminky.urs.cz/item/CS_URS_2024_01/762841812" TargetMode="External" /><Relationship Id="rId48" Type="http://schemas.openxmlformats.org/officeDocument/2006/relationships/hyperlink" Target="https://podminky.urs.cz/item/CS_URS_2024_01/764001821" TargetMode="External" /><Relationship Id="rId49" Type="http://schemas.openxmlformats.org/officeDocument/2006/relationships/hyperlink" Target="https://podminky.urs.cz/item/CS_URS_2024_01/764002821" TargetMode="External" /><Relationship Id="rId50" Type="http://schemas.openxmlformats.org/officeDocument/2006/relationships/hyperlink" Target="https://podminky.urs.cz/item/CS_URS_2024_01/764004801" TargetMode="External" /><Relationship Id="rId51" Type="http://schemas.openxmlformats.org/officeDocument/2006/relationships/hyperlink" Target="https://podminky.urs.cz/item/CS_URS_2024_01/764004841" TargetMode="External" /><Relationship Id="rId52" Type="http://schemas.openxmlformats.org/officeDocument/2006/relationships/hyperlink" Target="https://podminky.urs.cz/item/CS_URS_2024_01/764004861" TargetMode="External" /><Relationship Id="rId53" Type="http://schemas.openxmlformats.org/officeDocument/2006/relationships/hyperlink" Target="https://podminky.urs.cz/item/CS_URS_2024_01/766221811" TargetMode="External" /><Relationship Id="rId54" Type="http://schemas.openxmlformats.org/officeDocument/2006/relationships/hyperlink" Target="https://podminky.urs.cz/item/CS_URS_2024_01/766411821" TargetMode="External" /><Relationship Id="rId55" Type="http://schemas.openxmlformats.org/officeDocument/2006/relationships/hyperlink" Target="https://podminky.urs.cz/item/CS_URS_2024_01/766411822" TargetMode="External" /><Relationship Id="rId56" Type="http://schemas.openxmlformats.org/officeDocument/2006/relationships/hyperlink" Target="https://podminky.urs.cz/item/CS_URS_2024_01/766491851" TargetMode="External" /><Relationship Id="rId57" Type="http://schemas.openxmlformats.org/officeDocument/2006/relationships/hyperlink" Target="https://podminky.urs.cz/item/CS_URS_2024_01/776201811" TargetMode="External" /><Relationship Id="rId58" Type="http://schemas.openxmlformats.org/officeDocument/2006/relationships/hyperlink" Target="https://podminky.urs.cz/item/CS_URS_2024_01/795121811" TargetMode="External" /><Relationship Id="rId59" Type="http://schemas.openxmlformats.org/officeDocument/2006/relationships/hyperlink" Target="https://podminky.urs.cz/item/CS_URS_2021_01/030001000" TargetMode="External" /><Relationship Id="rId60" Type="http://schemas.openxmlformats.org/officeDocument/2006/relationships/hyperlink" Target="https://podminky.urs.cz/item/CS_URS_2021_01/062002000" TargetMode="External" /><Relationship Id="rId6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2024_02_15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Demolice_Jičín, Svor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OŘ Hradec Králové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7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Jičín - administrati...'!J30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'01 - Jičín - administrati...'!P136</f>
        <v>0</v>
      </c>
      <c r="AV95" s="128">
        <f>'01 - Jičín - administrati...'!J33</f>
        <v>0</v>
      </c>
      <c r="AW95" s="128">
        <f>'01 - Jičín - administrati...'!J34</f>
        <v>0</v>
      </c>
      <c r="AX95" s="128">
        <f>'01 - Jičín - administrati...'!J35</f>
        <v>0</v>
      </c>
      <c r="AY95" s="128">
        <f>'01 - Jičín - administrati...'!J36</f>
        <v>0</v>
      </c>
      <c r="AZ95" s="128">
        <f>'01 - Jičín - administrati...'!F33</f>
        <v>0</v>
      </c>
      <c r="BA95" s="128">
        <f>'01 - Jičín - administrati...'!F34</f>
        <v>0</v>
      </c>
      <c r="BB95" s="128">
        <f>'01 - Jičín - administrati...'!F35</f>
        <v>0</v>
      </c>
      <c r="BC95" s="128">
        <f>'01 - Jičín - administrati...'!F36</f>
        <v>0</v>
      </c>
      <c r="BD95" s="130">
        <f>'01 - Jičín - administrati...'!F37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Svor - demolice prov...'!J30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32">
        <v>0</v>
      </c>
      <c r="AT96" s="133">
        <f>ROUND(SUM(AV96:AW96),2)</f>
        <v>0</v>
      </c>
      <c r="AU96" s="134">
        <f>'02 - Svor - demolice prov...'!P134</f>
        <v>0</v>
      </c>
      <c r="AV96" s="133">
        <f>'02 - Svor - demolice prov...'!J33</f>
        <v>0</v>
      </c>
      <c r="AW96" s="133">
        <f>'02 - Svor - demolice prov...'!J34</f>
        <v>0</v>
      </c>
      <c r="AX96" s="133">
        <f>'02 - Svor - demolice prov...'!J35</f>
        <v>0</v>
      </c>
      <c r="AY96" s="133">
        <f>'02 - Svor - demolice prov...'!J36</f>
        <v>0</v>
      </c>
      <c r="AZ96" s="133">
        <f>'02 - Svor - demolice prov...'!F33</f>
        <v>0</v>
      </c>
      <c r="BA96" s="133">
        <f>'02 - Svor - demolice prov...'!F34</f>
        <v>0</v>
      </c>
      <c r="BB96" s="133">
        <f>'02 - Svor - demolice prov...'!F35</f>
        <v>0</v>
      </c>
      <c r="BC96" s="133">
        <f>'02 - Svor - demolice prov...'!F36</f>
        <v>0</v>
      </c>
      <c r="BD96" s="135">
        <f>'02 - Svor - demolice prov...'!F37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pa29gA91CO75/tuWtPI1sVVLBGPVqRHM7DJ8Y3oQrINEURUMFa91SE2/nan9MxGmbmhB8TzzTEa4KrHwmqMw8Q==" hashValue="YJ/Q+tSR8iZcwXndbM19kIPaNm2Z4h/OZZlmdrsSJKm3NJLaAt+t5APvj25Q6mKofDSjUSe94fOJLPVQeuf6Q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Jičín - administrati...'!C2" display="/"/>
    <hyperlink ref="A96" location="'02 - Svor - demolice pr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Demolice_Jičín, Svor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91</v>
      </c>
      <c r="G12" s="38"/>
      <c r="H12" s="38"/>
      <c r="I12" s="140" t="s">
        <v>22</v>
      </c>
      <c r="J12" s="144" t="str">
        <f>'Rekapitulace stavby'!AN8</f>
        <v>15. 2. 2024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92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26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93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ROUND((SUM(BE136:BE525)),  2)</f>
        <v>0</v>
      </c>
      <c r="G33" s="38"/>
      <c r="H33" s="38"/>
      <c r="I33" s="155">
        <v>0.20999999999999999</v>
      </c>
      <c r="J33" s="154">
        <f>ROUND(((SUM(BE136:BE525))*I33),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ROUND((SUM(BF136:BF525)),  2)</f>
        <v>0</v>
      </c>
      <c r="G34" s="38"/>
      <c r="H34" s="38"/>
      <c r="I34" s="155">
        <v>0.14999999999999999</v>
      </c>
      <c r="J34" s="154">
        <f>ROUND(((SUM(BF136:BF525))*I34),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ROUND((SUM(BG136:BG525)),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ROUND((SUM(BH136:BH525)),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ROUND((SUM(BI136:BI525)),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Demolice_Jičín, Svor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Jičín - administrativní budova (vedle výpravní budovy)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Jičín</v>
      </c>
      <c r="G89" s="40"/>
      <c r="H89" s="40"/>
      <c r="I89" s="32" t="s">
        <v>22</v>
      </c>
      <c r="J89" s="79" t="str">
        <f>IF(J12="","",J12)</f>
        <v>15. 2. 2024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J137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J138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J229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J236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J246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J291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J296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J312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107</v>
      </c>
      <c r="E105" s="182"/>
      <c r="F105" s="182"/>
      <c r="G105" s="182"/>
      <c r="H105" s="182"/>
      <c r="I105" s="182"/>
      <c r="J105" s="183">
        <f>J362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108</v>
      </c>
      <c r="E106" s="188"/>
      <c r="F106" s="188"/>
      <c r="G106" s="188"/>
      <c r="H106" s="188"/>
      <c r="I106" s="188"/>
      <c r="J106" s="189">
        <f>J363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109</v>
      </c>
      <c r="E107" s="188"/>
      <c r="F107" s="188"/>
      <c r="G107" s="188"/>
      <c r="H107" s="188"/>
      <c r="I107" s="188"/>
      <c r="J107" s="189">
        <f>J369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110</v>
      </c>
      <c r="E108" s="188"/>
      <c r="F108" s="188"/>
      <c r="G108" s="188"/>
      <c r="H108" s="188"/>
      <c r="I108" s="188"/>
      <c r="J108" s="189">
        <f>J377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111</v>
      </c>
      <c r="E109" s="188"/>
      <c r="F109" s="188"/>
      <c r="G109" s="188"/>
      <c r="H109" s="188"/>
      <c r="I109" s="188"/>
      <c r="J109" s="189">
        <f>J390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112</v>
      </c>
      <c r="E110" s="188"/>
      <c r="F110" s="188"/>
      <c r="G110" s="188"/>
      <c r="H110" s="188"/>
      <c r="I110" s="188"/>
      <c r="J110" s="189">
        <f>J432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113</v>
      </c>
      <c r="E111" s="188"/>
      <c r="F111" s="188"/>
      <c r="G111" s="188"/>
      <c r="H111" s="188"/>
      <c r="I111" s="188"/>
      <c r="J111" s="189">
        <f>J464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114</v>
      </c>
      <c r="E112" s="188"/>
      <c r="F112" s="188"/>
      <c r="G112" s="188"/>
      <c r="H112" s="188"/>
      <c r="I112" s="188"/>
      <c r="J112" s="189">
        <f>J480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115</v>
      </c>
      <c r="E113" s="188"/>
      <c r="F113" s="188"/>
      <c r="G113" s="188"/>
      <c r="H113" s="188"/>
      <c r="I113" s="188"/>
      <c r="J113" s="189">
        <f>J493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116</v>
      </c>
      <c r="E114" s="188"/>
      <c r="F114" s="188"/>
      <c r="G114" s="188"/>
      <c r="H114" s="188"/>
      <c r="I114" s="188"/>
      <c r="J114" s="189">
        <f>J498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9"/>
      <c r="C115" s="180"/>
      <c r="D115" s="181" t="s">
        <v>117</v>
      </c>
      <c r="E115" s="182"/>
      <c r="F115" s="182"/>
      <c r="G115" s="182"/>
      <c r="H115" s="182"/>
      <c r="I115" s="182"/>
      <c r="J115" s="183">
        <f>J509</f>
        <v>0</v>
      </c>
      <c r="K115" s="180"/>
      <c r="L115" s="18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79"/>
      <c r="C116" s="180"/>
      <c r="D116" s="181" t="s">
        <v>118</v>
      </c>
      <c r="E116" s="182"/>
      <c r="F116" s="182"/>
      <c r="G116" s="182"/>
      <c r="H116" s="182"/>
      <c r="I116" s="182"/>
      <c r="J116" s="183">
        <f>J522</f>
        <v>0</v>
      </c>
      <c r="K116" s="180"/>
      <c r="L116" s="18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119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4" t="str">
        <f>E7</f>
        <v>Demolice_Jičín, Svor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89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01 - Jičín - administrativní budova (vedle výpravní budovy)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 xml:space="preserve"> Jičín</v>
      </c>
      <c r="G130" s="40"/>
      <c r="H130" s="40"/>
      <c r="I130" s="32" t="s">
        <v>22</v>
      </c>
      <c r="J130" s="79" t="str">
        <f>IF(J12="","",J12)</f>
        <v>15. 2. 2024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>SŽ s.o. OŘ. Hradec Králové</v>
      </c>
      <c r="G132" s="40"/>
      <c r="H132" s="40"/>
      <c r="I132" s="32" t="s">
        <v>30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IF(E18="","",E18)</f>
        <v>Vyplň údaj</v>
      </c>
      <c r="G133" s="40"/>
      <c r="H133" s="40"/>
      <c r="I133" s="32" t="s">
        <v>32</v>
      </c>
      <c r="J133" s="36" t="str">
        <f>E24</f>
        <v>FRAM Consult a.s.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1"/>
      <c r="B135" s="192"/>
      <c r="C135" s="193" t="s">
        <v>120</v>
      </c>
      <c r="D135" s="194" t="s">
        <v>59</v>
      </c>
      <c r="E135" s="194" t="s">
        <v>55</v>
      </c>
      <c r="F135" s="194" t="s">
        <v>56</v>
      </c>
      <c r="G135" s="194" t="s">
        <v>121</v>
      </c>
      <c r="H135" s="194" t="s">
        <v>122</v>
      </c>
      <c r="I135" s="194" t="s">
        <v>123</v>
      </c>
      <c r="J135" s="194" t="s">
        <v>96</v>
      </c>
      <c r="K135" s="195" t="s">
        <v>124</v>
      </c>
      <c r="L135" s="196"/>
      <c r="M135" s="100" t="s">
        <v>1</v>
      </c>
      <c r="N135" s="101" t="s">
        <v>38</v>
      </c>
      <c r="O135" s="101" t="s">
        <v>125</v>
      </c>
      <c r="P135" s="101" t="s">
        <v>126</v>
      </c>
      <c r="Q135" s="101" t="s">
        <v>127</v>
      </c>
      <c r="R135" s="101" t="s">
        <v>128</v>
      </c>
      <c r="S135" s="101" t="s">
        <v>129</v>
      </c>
      <c r="T135" s="102" t="s">
        <v>130</v>
      </c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</row>
    <row r="136" s="2" customFormat="1" ht="22.8" customHeight="1">
      <c r="A136" s="38"/>
      <c r="B136" s="39"/>
      <c r="C136" s="107" t="s">
        <v>131</v>
      </c>
      <c r="D136" s="40"/>
      <c r="E136" s="40"/>
      <c r="F136" s="40"/>
      <c r="G136" s="40"/>
      <c r="H136" s="40"/>
      <c r="I136" s="40"/>
      <c r="J136" s="197">
        <f>BK136</f>
        <v>0</v>
      </c>
      <c r="K136" s="40"/>
      <c r="L136" s="44"/>
      <c r="M136" s="103"/>
      <c r="N136" s="198"/>
      <c r="O136" s="104"/>
      <c r="P136" s="199">
        <f>P137+P362+P509+P522</f>
        <v>0</v>
      </c>
      <c r="Q136" s="104"/>
      <c r="R136" s="199">
        <f>R137+R362+R509+R522</f>
        <v>152.46857749999998</v>
      </c>
      <c r="S136" s="104"/>
      <c r="T136" s="200">
        <f>T137+T362+T509+T522</f>
        <v>162.83697720000001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73</v>
      </c>
      <c r="AU136" s="17" t="s">
        <v>98</v>
      </c>
      <c r="BK136" s="201">
        <f>BK137+BK362+BK509+BK522</f>
        <v>0</v>
      </c>
    </row>
    <row r="137" s="12" customFormat="1" ht="25.92" customHeight="1">
      <c r="A137" s="12"/>
      <c r="B137" s="202"/>
      <c r="C137" s="203"/>
      <c r="D137" s="204" t="s">
        <v>73</v>
      </c>
      <c r="E137" s="205" t="s">
        <v>132</v>
      </c>
      <c r="F137" s="205" t="s">
        <v>133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P138+P229+P236+P246+P291+P296+P312</f>
        <v>0</v>
      </c>
      <c r="Q137" s="210"/>
      <c r="R137" s="211">
        <f>R138+R229+R236+R246+R291+R296+R312</f>
        <v>152.44195349999998</v>
      </c>
      <c r="S137" s="210"/>
      <c r="T137" s="212">
        <f>T138+T229+T236+T246+T291+T296+T312</f>
        <v>145.09698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82</v>
      </c>
      <c r="AT137" s="214" t="s">
        <v>73</v>
      </c>
      <c r="AU137" s="214" t="s">
        <v>74</v>
      </c>
      <c r="AY137" s="213" t="s">
        <v>134</v>
      </c>
      <c r="BK137" s="215">
        <f>BK138+BK229+BK236+BK246+BK291+BK296+BK312</f>
        <v>0</v>
      </c>
    </row>
    <row r="138" s="12" customFormat="1" ht="22.8" customHeight="1">
      <c r="A138" s="12"/>
      <c r="B138" s="202"/>
      <c r="C138" s="203"/>
      <c r="D138" s="204" t="s">
        <v>73</v>
      </c>
      <c r="E138" s="216" t="s">
        <v>82</v>
      </c>
      <c r="F138" s="216" t="s">
        <v>135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SUM(P139:P228)</f>
        <v>0</v>
      </c>
      <c r="Q138" s="210"/>
      <c r="R138" s="211">
        <f>SUM(R139:R228)</f>
        <v>147.21964</v>
      </c>
      <c r="S138" s="210"/>
      <c r="T138" s="212">
        <f>SUM(T139:T228)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82</v>
      </c>
      <c r="AT138" s="214" t="s">
        <v>73</v>
      </c>
      <c r="AU138" s="214" t="s">
        <v>82</v>
      </c>
      <c r="AY138" s="213" t="s">
        <v>134</v>
      </c>
      <c r="BK138" s="215">
        <f>SUM(BK139:BK228)</f>
        <v>0</v>
      </c>
    </row>
    <row r="139" s="2" customFormat="1" ht="21.75" customHeight="1">
      <c r="A139" s="38"/>
      <c r="B139" s="39"/>
      <c r="C139" s="218" t="s">
        <v>136</v>
      </c>
      <c r="D139" s="218" t="s">
        <v>137</v>
      </c>
      <c r="E139" s="219" t="s">
        <v>138</v>
      </c>
      <c r="F139" s="220" t="s">
        <v>139</v>
      </c>
      <c r="G139" s="221" t="s">
        <v>140</v>
      </c>
      <c r="H139" s="222">
        <v>190</v>
      </c>
      <c r="I139" s="223"/>
      <c r="J139" s="224">
        <f>ROUND(I139*H139,2)</f>
        <v>0</v>
      </c>
      <c r="K139" s="220" t="s">
        <v>141</v>
      </c>
      <c r="L139" s="44"/>
      <c r="M139" s="225" t="s">
        <v>1</v>
      </c>
      <c r="N139" s="226" t="s">
        <v>39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142</v>
      </c>
      <c r="AT139" s="229" t="s">
        <v>137</v>
      </c>
      <c r="AU139" s="229" t="s">
        <v>84</v>
      </c>
      <c r="AY139" s="17" t="s">
        <v>134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82</v>
      </c>
      <c r="BK139" s="230">
        <f>ROUND(I139*H139,2)</f>
        <v>0</v>
      </c>
      <c r="BL139" s="17" t="s">
        <v>142</v>
      </c>
      <c r="BM139" s="229" t="s">
        <v>143</v>
      </c>
    </row>
    <row r="140" s="2" customFormat="1">
      <c r="A140" s="38"/>
      <c r="B140" s="39"/>
      <c r="C140" s="40"/>
      <c r="D140" s="231" t="s">
        <v>144</v>
      </c>
      <c r="E140" s="40"/>
      <c r="F140" s="232" t="s">
        <v>145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84</v>
      </c>
    </row>
    <row r="141" s="2" customFormat="1">
      <c r="A141" s="38"/>
      <c r="B141" s="39"/>
      <c r="C141" s="40"/>
      <c r="D141" s="236" t="s">
        <v>146</v>
      </c>
      <c r="E141" s="40"/>
      <c r="F141" s="237" t="s">
        <v>147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146</v>
      </c>
      <c r="AU141" s="17" t="s">
        <v>84</v>
      </c>
    </row>
    <row r="142" s="13" customFormat="1">
      <c r="A142" s="13"/>
      <c r="B142" s="238"/>
      <c r="C142" s="239"/>
      <c r="D142" s="231" t="s">
        <v>148</v>
      </c>
      <c r="E142" s="240" t="s">
        <v>1</v>
      </c>
      <c r="F142" s="241" t="s">
        <v>149</v>
      </c>
      <c r="G142" s="239"/>
      <c r="H142" s="240" t="s">
        <v>1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148</v>
      </c>
      <c r="AU142" s="247" t="s">
        <v>84</v>
      </c>
      <c r="AV142" s="13" t="s">
        <v>82</v>
      </c>
      <c r="AW142" s="13" t="s">
        <v>31</v>
      </c>
      <c r="AX142" s="13" t="s">
        <v>74</v>
      </c>
      <c r="AY142" s="247" t="s">
        <v>134</v>
      </c>
    </row>
    <row r="143" s="14" customFormat="1">
      <c r="A143" s="14"/>
      <c r="B143" s="248"/>
      <c r="C143" s="249"/>
      <c r="D143" s="231" t="s">
        <v>148</v>
      </c>
      <c r="E143" s="250" t="s">
        <v>1</v>
      </c>
      <c r="F143" s="251" t="s">
        <v>150</v>
      </c>
      <c r="G143" s="249"/>
      <c r="H143" s="252">
        <v>190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8" t="s">
        <v>148</v>
      </c>
      <c r="AU143" s="258" t="s">
        <v>84</v>
      </c>
      <c r="AV143" s="14" t="s">
        <v>84</v>
      </c>
      <c r="AW143" s="14" t="s">
        <v>31</v>
      </c>
      <c r="AX143" s="14" t="s">
        <v>82</v>
      </c>
      <c r="AY143" s="258" t="s">
        <v>134</v>
      </c>
    </row>
    <row r="144" s="2" customFormat="1" ht="33" customHeight="1">
      <c r="A144" s="38"/>
      <c r="B144" s="39"/>
      <c r="C144" s="218" t="s">
        <v>151</v>
      </c>
      <c r="D144" s="218" t="s">
        <v>137</v>
      </c>
      <c r="E144" s="219" t="s">
        <v>152</v>
      </c>
      <c r="F144" s="220" t="s">
        <v>153</v>
      </c>
      <c r="G144" s="221" t="s">
        <v>154</v>
      </c>
      <c r="H144" s="222">
        <v>110</v>
      </c>
      <c r="I144" s="223"/>
      <c r="J144" s="224">
        <f>ROUND(I144*H144,2)</f>
        <v>0</v>
      </c>
      <c r="K144" s="220" t="s">
        <v>141</v>
      </c>
      <c r="L144" s="44"/>
      <c r="M144" s="225" t="s">
        <v>1</v>
      </c>
      <c r="N144" s="226" t="s">
        <v>39</v>
      </c>
      <c r="O144" s="91"/>
      <c r="P144" s="227">
        <f>O144*H144</f>
        <v>0</v>
      </c>
      <c r="Q144" s="227">
        <v>0.00029999999999999997</v>
      </c>
      <c r="R144" s="227">
        <f>Q144*H144</f>
        <v>0.032999999999999995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142</v>
      </c>
      <c r="AT144" s="229" t="s">
        <v>137</v>
      </c>
      <c r="AU144" s="229" t="s">
        <v>84</v>
      </c>
      <c r="AY144" s="17" t="s">
        <v>134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0</v>
      </c>
      <c r="BL144" s="17" t="s">
        <v>142</v>
      </c>
      <c r="BM144" s="229" t="s">
        <v>155</v>
      </c>
    </row>
    <row r="145" s="2" customFormat="1">
      <c r="A145" s="38"/>
      <c r="B145" s="39"/>
      <c r="C145" s="40"/>
      <c r="D145" s="231" t="s">
        <v>144</v>
      </c>
      <c r="E145" s="40"/>
      <c r="F145" s="232" t="s">
        <v>156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84</v>
      </c>
    </row>
    <row r="146" s="2" customFormat="1">
      <c r="A146" s="38"/>
      <c r="B146" s="39"/>
      <c r="C146" s="40"/>
      <c r="D146" s="236" t="s">
        <v>146</v>
      </c>
      <c r="E146" s="40"/>
      <c r="F146" s="237" t="s">
        <v>157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146</v>
      </c>
      <c r="AU146" s="17" t="s">
        <v>84</v>
      </c>
    </row>
    <row r="147" s="13" customFormat="1">
      <c r="A147" s="13"/>
      <c r="B147" s="238"/>
      <c r="C147" s="239"/>
      <c r="D147" s="231" t="s">
        <v>148</v>
      </c>
      <c r="E147" s="240" t="s">
        <v>1</v>
      </c>
      <c r="F147" s="241" t="s">
        <v>158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148</v>
      </c>
      <c r="AU147" s="247" t="s">
        <v>84</v>
      </c>
      <c r="AV147" s="13" t="s">
        <v>82</v>
      </c>
      <c r="AW147" s="13" t="s">
        <v>31</v>
      </c>
      <c r="AX147" s="13" t="s">
        <v>74</v>
      </c>
      <c r="AY147" s="247" t="s">
        <v>134</v>
      </c>
    </row>
    <row r="148" s="14" customFormat="1">
      <c r="A148" s="14"/>
      <c r="B148" s="248"/>
      <c r="C148" s="249"/>
      <c r="D148" s="231" t="s">
        <v>148</v>
      </c>
      <c r="E148" s="250" t="s">
        <v>1</v>
      </c>
      <c r="F148" s="251" t="s">
        <v>159</v>
      </c>
      <c r="G148" s="249"/>
      <c r="H148" s="252">
        <v>110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148</v>
      </c>
      <c r="AU148" s="258" t="s">
        <v>84</v>
      </c>
      <c r="AV148" s="14" t="s">
        <v>84</v>
      </c>
      <c r="AW148" s="14" t="s">
        <v>31</v>
      </c>
      <c r="AX148" s="14" t="s">
        <v>82</v>
      </c>
      <c r="AY148" s="258" t="s">
        <v>134</v>
      </c>
    </row>
    <row r="149" s="2" customFormat="1" ht="33" customHeight="1">
      <c r="A149" s="38"/>
      <c r="B149" s="39"/>
      <c r="C149" s="218" t="s">
        <v>160</v>
      </c>
      <c r="D149" s="218" t="s">
        <v>137</v>
      </c>
      <c r="E149" s="219" t="s">
        <v>161</v>
      </c>
      <c r="F149" s="220" t="s">
        <v>162</v>
      </c>
      <c r="G149" s="221" t="s">
        <v>154</v>
      </c>
      <c r="H149" s="222">
        <v>110</v>
      </c>
      <c r="I149" s="223"/>
      <c r="J149" s="224">
        <f>ROUND(I149*H149,2)</f>
        <v>0</v>
      </c>
      <c r="K149" s="220" t="s">
        <v>141</v>
      </c>
      <c r="L149" s="44"/>
      <c r="M149" s="225" t="s">
        <v>1</v>
      </c>
      <c r="N149" s="226" t="s">
        <v>39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142</v>
      </c>
      <c r="AT149" s="229" t="s">
        <v>137</v>
      </c>
      <c r="AU149" s="229" t="s">
        <v>84</v>
      </c>
      <c r="AY149" s="17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0</v>
      </c>
      <c r="BL149" s="17" t="s">
        <v>142</v>
      </c>
      <c r="BM149" s="229" t="s">
        <v>163</v>
      </c>
    </row>
    <row r="150" s="2" customFormat="1">
      <c r="A150" s="38"/>
      <c r="B150" s="39"/>
      <c r="C150" s="40"/>
      <c r="D150" s="231" t="s">
        <v>144</v>
      </c>
      <c r="E150" s="40"/>
      <c r="F150" s="232" t="s">
        <v>164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144</v>
      </c>
      <c r="AU150" s="17" t="s">
        <v>84</v>
      </c>
    </row>
    <row r="151" s="2" customFormat="1">
      <c r="A151" s="38"/>
      <c r="B151" s="39"/>
      <c r="C151" s="40"/>
      <c r="D151" s="236" t="s">
        <v>146</v>
      </c>
      <c r="E151" s="40"/>
      <c r="F151" s="237" t="s">
        <v>165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84</v>
      </c>
    </row>
    <row r="152" s="13" customFormat="1">
      <c r="A152" s="13"/>
      <c r="B152" s="238"/>
      <c r="C152" s="239"/>
      <c r="D152" s="231" t="s">
        <v>148</v>
      </c>
      <c r="E152" s="240" t="s">
        <v>1</v>
      </c>
      <c r="F152" s="241" t="s">
        <v>158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148</v>
      </c>
      <c r="AU152" s="247" t="s">
        <v>84</v>
      </c>
      <c r="AV152" s="13" t="s">
        <v>82</v>
      </c>
      <c r="AW152" s="13" t="s">
        <v>31</v>
      </c>
      <c r="AX152" s="13" t="s">
        <v>74</v>
      </c>
      <c r="AY152" s="247" t="s">
        <v>134</v>
      </c>
    </row>
    <row r="153" s="14" customFormat="1">
      <c r="A153" s="14"/>
      <c r="B153" s="248"/>
      <c r="C153" s="249"/>
      <c r="D153" s="231" t="s">
        <v>148</v>
      </c>
      <c r="E153" s="250" t="s">
        <v>1</v>
      </c>
      <c r="F153" s="251" t="s">
        <v>159</v>
      </c>
      <c r="G153" s="249"/>
      <c r="H153" s="252">
        <v>110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148</v>
      </c>
      <c r="AU153" s="258" t="s">
        <v>84</v>
      </c>
      <c r="AV153" s="14" t="s">
        <v>84</v>
      </c>
      <c r="AW153" s="14" t="s">
        <v>31</v>
      </c>
      <c r="AX153" s="14" t="s">
        <v>82</v>
      </c>
      <c r="AY153" s="258" t="s">
        <v>134</v>
      </c>
    </row>
    <row r="154" s="2" customFormat="1" ht="44.25" customHeight="1">
      <c r="A154" s="38"/>
      <c r="B154" s="39"/>
      <c r="C154" s="218" t="s">
        <v>166</v>
      </c>
      <c r="D154" s="218" t="s">
        <v>137</v>
      </c>
      <c r="E154" s="219" t="s">
        <v>167</v>
      </c>
      <c r="F154" s="220" t="s">
        <v>168</v>
      </c>
      <c r="G154" s="221" t="s">
        <v>169</v>
      </c>
      <c r="H154" s="222">
        <v>2.3999999999999999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39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142</v>
      </c>
      <c r="AT154" s="229" t="s">
        <v>137</v>
      </c>
      <c r="AU154" s="229" t="s">
        <v>84</v>
      </c>
      <c r="AY154" s="17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82</v>
      </c>
      <c r="BK154" s="230">
        <f>ROUND(I154*H154,2)</f>
        <v>0</v>
      </c>
      <c r="BL154" s="17" t="s">
        <v>142</v>
      </c>
      <c r="BM154" s="229" t="s">
        <v>170</v>
      </c>
    </row>
    <row r="155" s="2" customFormat="1">
      <c r="A155" s="38"/>
      <c r="B155" s="39"/>
      <c r="C155" s="40"/>
      <c r="D155" s="231" t="s">
        <v>144</v>
      </c>
      <c r="E155" s="40"/>
      <c r="F155" s="232" t="s">
        <v>168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144</v>
      </c>
      <c r="AU155" s="17" t="s">
        <v>84</v>
      </c>
    </row>
    <row r="156" s="13" customFormat="1">
      <c r="A156" s="13"/>
      <c r="B156" s="238"/>
      <c r="C156" s="239"/>
      <c r="D156" s="231" t="s">
        <v>148</v>
      </c>
      <c r="E156" s="240" t="s">
        <v>1</v>
      </c>
      <c r="F156" s="241" t="s">
        <v>171</v>
      </c>
      <c r="G156" s="239"/>
      <c r="H156" s="240" t="s">
        <v>1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148</v>
      </c>
      <c r="AU156" s="247" t="s">
        <v>84</v>
      </c>
      <c r="AV156" s="13" t="s">
        <v>82</v>
      </c>
      <c r="AW156" s="13" t="s">
        <v>31</v>
      </c>
      <c r="AX156" s="13" t="s">
        <v>74</v>
      </c>
      <c r="AY156" s="247" t="s">
        <v>134</v>
      </c>
    </row>
    <row r="157" s="14" customFormat="1">
      <c r="A157" s="14"/>
      <c r="B157" s="248"/>
      <c r="C157" s="249"/>
      <c r="D157" s="231" t="s">
        <v>148</v>
      </c>
      <c r="E157" s="250" t="s">
        <v>1</v>
      </c>
      <c r="F157" s="251" t="s">
        <v>172</v>
      </c>
      <c r="G157" s="249"/>
      <c r="H157" s="252">
        <v>2.3999999999999999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148</v>
      </c>
      <c r="AU157" s="258" t="s">
        <v>84</v>
      </c>
      <c r="AV157" s="14" t="s">
        <v>84</v>
      </c>
      <c r="AW157" s="14" t="s">
        <v>31</v>
      </c>
      <c r="AX157" s="14" t="s">
        <v>82</v>
      </c>
      <c r="AY157" s="258" t="s">
        <v>134</v>
      </c>
    </row>
    <row r="158" s="2" customFormat="1" ht="37.8" customHeight="1">
      <c r="A158" s="38"/>
      <c r="B158" s="39"/>
      <c r="C158" s="218" t="s">
        <v>173</v>
      </c>
      <c r="D158" s="218" t="s">
        <v>137</v>
      </c>
      <c r="E158" s="219" t="s">
        <v>174</v>
      </c>
      <c r="F158" s="220" t="s">
        <v>175</v>
      </c>
      <c r="G158" s="221" t="s">
        <v>169</v>
      </c>
      <c r="H158" s="222">
        <v>2.3999999999999999</v>
      </c>
      <c r="I158" s="223"/>
      <c r="J158" s="224">
        <f>ROUND(I158*H158,2)</f>
        <v>0</v>
      </c>
      <c r="K158" s="220" t="s">
        <v>141</v>
      </c>
      <c r="L158" s="44"/>
      <c r="M158" s="225" t="s">
        <v>1</v>
      </c>
      <c r="N158" s="226" t="s">
        <v>39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142</v>
      </c>
      <c r="AT158" s="229" t="s">
        <v>137</v>
      </c>
      <c r="AU158" s="229" t="s">
        <v>84</v>
      </c>
      <c r="AY158" s="17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82</v>
      </c>
      <c r="BK158" s="230">
        <f>ROUND(I158*H158,2)</f>
        <v>0</v>
      </c>
      <c r="BL158" s="17" t="s">
        <v>142</v>
      </c>
      <c r="BM158" s="229" t="s">
        <v>176</v>
      </c>
    </row>
    <row r="159" s="2" customFormat="1">
      <c r="A159" s="38"/>
      <c r="B159" s="39"/>
      <c r="C159" s="40"/>
      <c r="D159" s="231" t="s">
        <v>144</v>
      </c>
      <c r="E159" s="40"/>
      <c r="F159" s="232" t="s">
        <v>177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144</v>
      </c>
      <c r="AU159" s="17" t="s">
        <v>84</v>
      </c>
    </row>
    <row r="160" s="2" customFormat="1">
      <c r="A160" s="38"/>
      <c r="B160" s="39"/>
      <c r="C160" s="40"/>
      <c r="D160" s="236" t="s">
        <v>146</v>
      </c>
      <c r="E160" s="40"/>
      <c r="F160" s="237" t="s">
        <v>178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146</v>
      </c>
      <c r="AU160" s="17" t="s">
        <v>84</v>
      </c>
    </row>
    <row r="161" s="13" customFormat="1">
      <c r="A161" s="13"/>
      <c r="B161" s="238"/>
      <c r="C161" s="239"/>
      <c r="D161" s="231" t="s">
        <v>148</v>
      </c>
      <c r="E161" s="240" t="s">
        <v>1</v>
      </c>
      <c r="F161" s="241" t="s">
        <v>171</v>
      </c>
      <c r="G161" s="239"/>
      <c r="H161" s="240" t="s">
        <v>1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148</v>
      </c>
      <c r="AU161" s="247" t="s">
        <v>84</v>
      </c>
      <c r="AV161" s="13" t="s">
        <v>82</v>
      </c>
      <c r="AW161" s="13" t="s">
        <v>31</v>
      </c>
      <c r="AX161" s="13" t="s">
        <v>74</v>
      </c>
      <c r="AY161" s="247" t="s">
        <v>134</v>
      </c>
    </row>
    <row r="162" s="14" customFormat="1">
      <c r="A162" s="14"/>
      <c r="B162" s="248"/>
      <c r="C162" s="249"/>
      <c r="D162" s="231" t="s">
        <v>148</v>
      </c>
      <c r="E162" s="250" t="s">
        <v>1</v>
      </c>
      <c r="F162" s="251" t="s">
        <v>172</v>
      </c>
      <c r="G162" s="249"/>
      <c r="H162" s="252">
        <v>2.3999999999999999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148</v>
      </c>
      <c r="AU162" s="258" t="s">
        <v>84</v>
      </c>
      <c r="AV162" s="14" t="s">
        <v>84</v>
      </c>
      <c r="AW162" s="14" t="s">
        <v>31</v>
      </c>
      <c r="AX162" s="14" t="s">
        <v>82</v>
      </c>
      <c r="AY162" s="258" t="s">
        <v>134</v>
      </c>
    </row>
    <row r="163" s="2" customFormat="1" ht="37.8" customHeight="1">
      <c r="A163" s="38"/>
      <c r="B163" s="39"/>
      <c r="C163" s="218" t="s">
        <v>179</v>
      </c>
      <c r="D163" s="218" t="s">
        <v>137</v>
      </c>
      <c r="E163" s="219" t="s">
        <v>180</v>
      </c>
      <c r="F163" s="220" t="s">
        <v>181</v>
      </c>
      <c r="G163" s="221" t="s">
        <v>169</v>
      </c>
      <c r="H163" s="222">
        <v>7.2000000000000002</v>
      </c>
      <c r="I163" s="223"/>
      <c r="J163" s="224">
        <f>ROUND(I163*H163,2)</f>
        <v>0</v>
      </c>
      <c r="K163" s="220" t="s">
        <v>141</v>
      </c>
      <c r="L163" s="44"/>
      <c r="M163" s="225" t="s">
        <v>1</v>
      </c>
      <c r="N163" s="226" t="s">
        <v>39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142</v>
      </c>
      <c r="AT163" s="229" t="s">
        <v>137</v>
      </c>
      <c r="AU163" s="229" t="s">
        <v>84</v>
      </c>
      <c r="AY163" s="17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82</v>
      </c>
      <c r="BK163" s="230">
        <f>ROUND(I163*H163,2)</f>
        <v>0</v>
      </c>
      <c r="BL163" s="17" t="s">
        <v>142</v>
      </c>
      <c r="BM163" s="229" t="s">
        <v>182</v>
      </c>
    </row>
    <row r="164" s="2" customFormat="1">
      <c r="A164" s="38"/>
      <c r="B164" s="39"/>
      <c r="C164" s="40"/>
      <c r="D164" s="231" t="s">
        <v>144</v>
      </c>
      <c r="E164" s="40"/>
      <c r="F164" s="232" t="s">
        <v>183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144</v>
      </c>
      <c r="AU164" s="17" t="s">
        <v>84</v>
      </c>
    </row>
    <row r="165" s="2" customFormat="1">
      <c r="A165" s="38"/>
      <c r="B165" s="39"/>
      <c r="C165" s="40"/>
      <c r="D165" s="236" t="s">
        <v>146</v>
      </c>
      <c r="E165" s="40"/>
      <c r="F165" s="237" t="s">
        <v>184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146</v>
      </c>
      <c r="AU165" s="17" t="s">
        <v>84</v>
      </c>
    </row>
    <row r="166" s="13" customFormat="1">
      <c r="A166" s="13"/>
      <c r="B166" s="238"/>
      <c r="C166" s="239"/>
      <c r="D166" s="231" t="s">
        <v>148</v>
      </c>
      <c r="E166" s="240" t="s">
        <v>1</v>
      </c>
      <c r="F166" s="241" t="s">
        <v>171</v>
      </c>
      <c r="G166" s="239"/>
      <c r="H166" s="240" t="s">
        <v>1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148</v>
      </c>
      <c r="AU166" s="247" t="s">
        <v>84</v>
      </c>
      <c r="AV166" s="13" t="s">
        <v>82</v>
      </c>
      <c r="AW166" s="13" t="s">
        <v>31</v>
      </c>
      <c r="AX166" s="13" t="s">
        <v>74</v>
      </c>
      <c r="AY166" s="247" t="s">
        <v>134</v>
      </c>
    </row>
    <row r="167" s="14" customFormat="1">
      <c r="A167" s="14"/>
      <c r="B167" s="248"/>
      <c r="C167" s="249"/>
      <c r="D167" s="231" t="s">
        <v>148</v>
      </c>
      <c r="E167" s="250" t="s">
        <v>1</v>
      </c>
      <c r="F167" s="251" t="s">
        <v>185</v>
      </c>
      <c r="G167" s="249"/>
      <c r="H167" s="252">
        <v>7.2000000000000002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148</v>
      </c>
      <c r="AU167" s="258" t="s">
        <v>84</v>
      </c>
      <c r="AV167" s="14" t="s">
        <v>84</v>
      </c>
      <c r="AW167" s="14" t="s">
        <v>31</v>
      </c>
      <c r="AX167" s="14" t="s">
        <v>82</v>
      </c>
      <c r="AY167" s="258" t="s">
        <v>134</v>
      </c>
    </row>
    <row r="168" s="2" customFormat="1" ht="24.15" customHeight="1">
      <c r="A168" s="38"/>
      <c r="B168" s="39"/>
      <c r="C168" s="218" t="s">
        <v>186</v>
      </c>
      <c r="D168" s="218" t="s">
        <v>137</v>
      </c>
      <c r="E168" s="219" t="s">
        <v>187</v>
      </c>
      <c r="F168" s="220" t="s">
        <v>188</v>
      </c>
      <c r="G168" s="221" t="s">
        <v>140</v>
      </c>
      <c r="H168" s="222">
        <v>190</v>
      </c>
      <c r="I168" s="223"/>
      <c r="J168" s="224">
        <f>ROUND(I168*H168,2)</f>
        <v>0</v>
      </c>
      <c r="K168" s="220" t="s">
        <v>141</v>
      </c>
      <c r="L168" s="44"/>
      <c r="M168" s="225" t="s">
        <v>1</v>
      </c>
      <c r="N168" s="226" t="s">
        <v>39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142</v>
      </c>
      <c r="AT168" s="229" t="s">
        <v>137</v>
      </c>
      <c r="AU168" s="229" t="s">
        <v>84</v>
      </c>
      <c r="AY168" s="17" t="s">
        <v>134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82</v>
      </c>
      <c r="BK168" s="230">
        <f>ROUND(I168*H168,2)</f>
        <v>0</v>
      </c>
      <c r="BL168" s="17" t="s">
        <v>142</v>
      </c>
      <c r="BM168" s="229" t="s">
        <v>189</v>
      </c>
    </row>
    <row r="169" s="2" customFormat="1">
      <c r="A169" s="38"/>
      <c r="B169" s="39"/>
      <c r="C169" s="40"/>
      <c r="D169" s="231" t="s">
        <v>144</v>
      </c>
      <c r="E169" s="40"/>
      <c r="F169" s="232" t="s">
        <v>190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84</v>
      </c>
    </row>
    <row r="170" s="2" customFormat="1">
      <c r="A170" s="38"/>
      <c r="B170" s="39"/>
      <c r="C170" s="40"/>
      <c r="D170" s="236" t="s">
        <v>146</v>
      </c>
      <c r="E170" s="40"/>
      <c r="F170" s="237" t="s">
        <v>191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84</v>
      </c>
    </row>
    <row r="171" s="13" customFormat="1">
      <c r="A171" s="13"/>
      <c r="B171" s="238"/>
      <c r="C171" s="239"/>
      <c r="D171" s="231" t="s">
        <v>148</v>
      </c>
      <c r="E171" s="240" t="s">
        <v>1</v>
      </c>
      <c r="F171" s="241" t="s">
        <v>149</v>
      </c>
      <c r="G171" s="239"/>
      <c r="H171" s="240" t="s">
        <v>1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148</v>
      </c>
      <c r="AU171" s="247" t="s">
        <v>84</v>
      </c>
      <c r="AV171" s="13" t="s">
        <v>82</v>
      </c>
      <c r="AW171" s="13" t="s">
        <v>31</v>
      </c>
      <c r="AX171" s="13" t="s">
        <v>74</v>
      </c>
      <c r="AY171" s="247" t="s">
        <v>134</v>
      </c>
    </row>
    <row r="172" s="14" customFormat="1">
      <c r="A172" s="14"/>
      <c r="B172" s="248"/>
      <c r="C172" s="249"/>
      <c r="D172" s="231" t="s">
        <v>148</v>
      </c>
      <c r="E172" s="250" t="s">
        <v>1</v>
      </c>
      <c r="F172" s="251" t="s">
        <v>150</v>
      </c>
      <c r="G172" s="249"/>
      <c r="H172" s="252">
        <v>190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148</v>
      </c>
      <c r="AU172" s="258" t="s">
        <v>84</v>
      </c>
      <c r="AV172" s="14" t="s">
        <v>84</v>
      </c>
      <c r="AW172" s="14" t="s">
        <v>31</v>
      </c>
      <c r="AX172" s="14" t="s">
        <v>82</v>
      </c>
      <c r="AY172" s="258" t="s">
        <v>134</v>
      </c>
    </row>
    <row r="173" s="2" customFormat="1" ht="37.8" customHeight="1">
      <c r="A173" s="38"/>
      <c r="B173" s="39"/>
      <c r="C173" s="218" t="s">
        <v>192</v>
      </c>
      <c r="D173" s="218" t="s">
        <v>137</v>
      </c>
      <c r="E173" s="219" t="s">
        <v>193</v>
      </c>
      <c r="F173" s="220" t="s">
        <v>194</v>
      </c>
      <c r="G173" s="221" t="s">
        <v>169</v>
      </c>
      <c r="H173" s="222">
        <v>2.3999999999999999</v>
      </c>
      <c r="I173" s="223"/>
      <c r="J173" s="224">
        <f>ROUND(I173*H173,2)</f>
        <v>0</v>
      </c>
      <c r="K173" s="220" t="s">
        <v>141</v>
      </c>
      <c r="L173" s="44"/>
      <c r="M173" s="225" t="s">
        <v>1</v>
      </c>
      <c r="N173" s="226" t="s">
        <v>39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142</v>
      </c>
      <c r="AT173" s="229" t="s">
        <v>137</v>
      </c>
      <c r="AU173" s="229" t="s">
        <v>84</v>
      </c>
      <c r="AY173" s="17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0</v>
      </c>
      <c r="BL173" s="17" t="s">
        <v>142</v>
      </c>
      <c r="BM173" s="229" t="s">
        <v>195</v>
      </c>
    </row>
    <row r="174" s="2" customFormat="1">
      <c r="A174" s="38"/>
      <c r="B174" s="39"/>
      <c r="C174" s="40"/>
      <c r="D174" s="231" t="s">
        <v>144</v>
      </c>
      <c r="E174" s="40"/>
      <c r="F174" s="232" t="s">
        <v>196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144</v>
      </c>
      <c r="AU174" s="17" t="s">
        <v>84</v>
      </c>
    </row>
    <row r="175" s="2" customFormat="1">
      <c r="A175" s="38"/>
      <c r="B175" s="39"/>
      <c r="C175" s="40"/>
      <c r="D175" s="236" t="s">
        <v>146</v>
      </c>
      <c r="E175" s="40"/>
      <c r="F175" s="237" t="s">
        <v>197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84</v>
      </c>
    </row>
    <row r="176" s="13" customFormat="1">
      <c r="A176" s="13"/>
      <c r="B176" s="238"/>
      <c r="C176" s="239"/>
      <c r="D176" s="231" t="s">
        <v>148</v>
      </c>
      <c r="E176" s="240" t="s">
        <v>1</v>
      </c>
      <c r="F176" s="241" t="s">
        <v>171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148</v>
      </c>
      <c r="AU176" s="247" t="s">
        <v>84</v>
      </c>
      <c r="AV176" s="13" t="s">
        <v>82</v>
      </c>
      <c r="AW176" s="13" t="s">
        <v>31</v>
      </c>
      <c r="AX176" s="13" t="s">
        <v>74</v>
      </c>
      <c r="AY176" s="247" t="s">
        <v>134</v>
      </c>
    </row>
    <row r="177" s="14" customFormat="1">
      <c r="A177" s="14"/>
      <c r="B177" s="248"/>
      <c r="C177" s="249"/>
      <c r="D177" s="231" t="s">
        <v>148</v>
      </c>
      <c r="E177" s="250" t="s">
        <v>1</v>
      </c>
      <c r="F177" s="251" t="s">
        <v>172</v>
      </c>
      <c r="G177" s="249"/>
      <c r="H177" s="252">
        <v>2.3999999999999999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148</v>
      </c>
      <c r="AU177" s="258" t="s">
        <v>84</v>
      </c>
      <c r="AV177" s="14" t="s">
        <v>84</v>
      </c>
      <c r="AW177" s="14" t="s">
        <v>31</v>
      </c>
      <c r="AX177" s="14" t="s">
        <v>82</v>
      </c>
      <c r="AY177" s="258" t="s">
        <v>134</v>
      </c>
    </row>
    <row r="178" s="2" customFormat="1" ht="24.15" customHeight="1">
      <c r="A178" s="38"/>
      <c r="B178" s="39"/>
      <c r="C178" s="218" t="s">
        <v>198</v>
      </c>
      <c r="D178" s="218" t="s">
        <v>137</v>
      </c>
      <c r="E178" s="219" t="s">
        <v>199</v>
      </c>
      <c r="F178" s="220" t="s">
        <v>200</v>
      </c>
      <c r="G178" s="221" t="s">
        <v>201</v>
      </c>
      <c r="H178" s="222">
        <v>4.3200000000000003</v>
      </c>
      <c r="I178" s="223"/>
      <c r="J178" s="224">
        <f>ROUND(I178*H178,2)</f>
        <v>0</v>
      </c>
      <c r="K178" s="220" t="s">
        <v>141</v>
      </c>
      <c r="L178" s="44"/>
      <c r="M178" s="225" t="s">
        <v>1</v>
      </c>
      <c r="N178" s="226" t="s">
        <v>39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142</v>
      </c>
      <c r="AT178" s="229" t="s">
        <v>137</v>
      </c>
      <c r="AU178" s="229" t="s">
        <v>84</v>
      </c>
      <c r="AY178" s="17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82</v>
      </c>
      <c r="BK178" s="230">
        <f>ROUND(I178*H178,2)</f>
        <v>0</v>
      </c>
      <c r="BL178" s="17" t="s">
        <v>142</v>
      </c>
      <c r="BM178" s="229" t="s">
        <v>202</v>
      </c>
    </row>
    <row r="179" s="2" customFormat="1">
      <c r="A179" s="38"/>
      <c r="B179" s="39"/>
      <c r="C179" s="40"/>
      <c r="D179" s="231" t="s">
        <v>144</v>
      </c>
      <c r="E179" s="40"/>
      <c r="F179" s="232" t="s">
        <v>203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144</v>
      </c>
      <c r="AU179" s="17" t="s">
        <v>84</v>
      </c>
    </row>
    <row r="180" s="2" customFormat="1">
      <c r="A180" s="38"/>
      <c r="B180" s="39"/>
      <c r="C180" s="40"/>
      <c r="D180" s="236" t="s">
        <v>146</v>
      </c>
      <c r="E180" s="40"/>
      <c r="F180" s="237" t="s">
        <v>204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146</v>
      </c>
      <c r="AU180" s="17" t="s">
        <v>84</v>
      </c>
    </row>
    <row r="181" s="13" customFormat="1">
      <c r="A181" s="13"/>
      <c r="B181" s="238"/>
      <c r="C181" s="239"/>
      <c r="D181" s="231" t="s">
        <v>148</v>
      </c>
      <c r="E181" s="240" t="s">
        <v>1</v>
      </c>
      <c r="F181" s="241" t="s">
        <v>171</v>
      </c>
      <c r="G181" s="239"/>
      <c r="H181" s="240" t="s">
        <v>1</v>
      </c>
      <c r="I181" s="242"/>
      <c r="J181" s="239"/>
      <c r="K181" s="239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148</v>
      </c>
      <c r="AU181" s="247" t="s">
        <v>84</v>
      </c>
      <c r="AV181" s="13" t="s">
        <v>82</v>
      </c>
      <c r="AW181" s="13" t="s">
        <v>31</v>
      </c>
      <c r="AX181" s="13" t="s">
        <v>74</v>
      </c>
      <c r="AY181" s="247" t="s">
        <v>134</v>
      </c>
    </row>
    <row r="182" s="14" customFormat="1">
      <c r="A182" s="14"/>
      <c r="B182" s="248"/>
      <c r="C182" s="249"/>
      <c r="D182" s="231" t="s">
        <v>148</v>
      </c>
      <c r="E182" s="250" t="s">
        <v>1</v>
      </c>
      <c r="F182" s="251" t="s">
        <v>205</v>
      </c>
      <c r="G182" s="249"/>
      <c r="H182" s="252">
        <v>4.3200000000000003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148</v>
      </c>
      <c r="AU182" s="258" t="s">
        <v>84</v>
      </c>
      <c r="AV182" s="14" t="s">
        <v>84</v>
      </c>
      <c r="AW182" s="14" t="s">
        <v>31</v>
      </c>
      <c r="AX182" s="14" t="s">
        <v>82</v>
      </c>
      <c r="AY182" s="258" t="s">
        <v>134</v>
      </c>
    </row>
    <row r="183" s="2" customFormat="1" ht="16.5" customHeight="1">
      <c r="A183" s="38"/>
      <c r="B183" s="39"/>
      <c r="C183" s="218" t="s">
        <v>206</v>
      </c>
      <c r="D183" s="218" t="s">
        <v>137</v>
      </c>
      <c r="E183" s="219" t="s">
        <v>207</v>
      </c>
      <c r="F183" s="220" t="s">
        <v>208</v>
      </c>
      <c r="G183" s="221" t="s">
        <v>169</v>
      </c>
      <c r="H183" s="222">
        <v>2.3999999999999999</v>
      </c>
      <c r="I183" s="223"/>
      <c r="J183" s="224">
        <f>ROUND(I183*H183,2)</f>
        <v>0</v>
      </c>
      <c r="K183" s="220" t="s">
        <v>141</v>
      </c>
      <c r="L183" s="44"/>
      <c r="M183" s="225" t="s">
        <v>1</v>
      </c>
      <c r="N183" s="226" t="s">
        <v>39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142</v>
      </c>
      <c r="AT183" s="229" t="s">
        <v>137</v>
      </c>
      <c r="AU183" s="229" t="s">
        <v>84</v>
      </c>
      <c r="AY183" s="17" t="s">
        <v>134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82</v>
      </c>
      <c r="BK183" s="230">
        <f>ROUND(I183*H183,2)</f>
        <v>0</v>
      </c>
      <c r="BL183" s="17" t="s">
        <v>142</v>
      </c>
      <c r="BM183" s="229" t="s">
        <v>209</v>
      </c>
    </row>
    <row r="184" s="2" customFormat="1">
      <c r="A184" s="38"/>
      <c r="B184" s="39"/>
      <c r="C184" s="40"/>
      <c r="D184" s="231" t="s">
        <v>144</v>
      </c>
      <c r="E184" s="40"/>
      <c r="F184" s="232" t="s">
        <v>210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144</v>
      </c>
      <c r="AU184" s="17" t="s">
        <v>84</v>
      </c>
    </row>
    <row r="185" s="2" customFormat="1">
      <c r="A185" s="38"/>
      <c r="B185" s="39"/>
      <c r="C185" s="40"/>
      <c r="D185" s="236" t="s">
        <v>146</v>
      </c>
      <c r="E185" s="40"/>
      <c r="F185" s="237" t="s">
        <v>211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84</v>
      </c>
    </row>
    <row r="186" s="13" customFormat="1">
      <c r="A186" s="13"/>
      <c r="B186" s="238"/>
      <c r="C186" s="239"/>
      <c r="D186" s="231" t="s">
        <v>148</v>
      </c>
      <c r="E186" s="240" t="s">
        <v>1</v>
      </c>
      <c r="F186" s="241" t="s">
        <v>171</v>
      </c>
      <c r="G186" s="239"/>
      <c r="H186" s="240" t="s">
        <v>1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148</v>
      </c>
      <c r="AU186" s="247" t="s">
        <v>84</v>
      </c>
      <c r="AV186" s="13" t="s">
        <v>82</v>
      </c>
      <c r="AW186" s="13" t="s">
        <v>31</v>
      </c>
      <c r="AX186" s="13" t="s">
        <v>74</v>
      </c>
      <c r="AY186" s="247" t="s">
        <v>134</v>
      </c>
    </row>
    <row r="187" s="14" customFormat="1">
      <c r="A187" s="14"/>
      <c r="B187" s="248"/>
      <c r="C187" s="249"/>
      <c r="D187" s="231" t="s">
        <v>148</v>
      </c>
      <c r="E187" s="250" t="s">
        <v>1</v>
      </c>
      <c r="F187" s="251" t="s">
        <v>172</v>
      </c>
      <c r="G187" s="249"/>
      <c r="H187" s="252">
        <v>2.3999999999999999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148</v>
      </c>
      <c r="AU187" s="258" t="s">
        <v>84</v>
      </c>
      <c r="AV187" s="14" t="s">
        <v>84</v>
      </c>
      <c r="AW187" s="14" t="s">
        <v>31</v>
      </c>
      <c r="AX187" s="14" t="s">
        <v>82</v>
      </c>
      <c r="AY187" s="258" t="s">
        <v>134</v>
      </c>
    </row>
    <row r="188" s="2" customFormat="1" ht="24.15" customHeight="1">
      <c r="A188" s="38"/>
      <c r="B188" s="39"/>
      <c r="C188" s="218" t="s">
        <v>212</v>
      </c>
      <c r="D188" s="218" t="s">
        <v>137</v>
      </c>
      <c r="E188" s="219" t="s">
        <v>213</v>
      </c>
      <c r="F188" s="220" t="s">
        <v>214</v>
      </c>
      <c r="G188" s="221" t="s">
        <v>169</v>
      </c>
      <c r="H188" s="222">
        <v>6</v>
      </c>
      <c r="I188" s="223"/>
      <c r="J188" s="224">
        <f>ROUND(I188*H188,2)</f>
        <v>0</v>
      </c>
      <c r="K188" s="220" t="s">
        <v>141</v>
      </c>
      <c r="L188" s="44"/>
      <c r="M188" s="225" t="s">
        <v>1</v>
      </c>
      <c r="N188" s="226" t="s">
        <v>39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142</v>
      </c>
      <c r="AT188" s="229" t="s">
        <v>137</v>
      </c>
      <c r="AU188" s="229" t="s">
        <v>84</v>
      </c>
      <c r="AY188" s="17" t="s">
        <v>134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82</v>
      </c>
      <c r="BK188" s="230">
        <f>ROUND(I188*H188,2)</f>
        <v>0</v>
      </c>
      <c r="BL188" s="17" t="s">
        <v>142</v>
      </c>
      <c r="BM188" s="229" t="s">
        <v>215</v>
      </c>
    </row>
    <row r="189" s="2" customFormat="1">
      <c r="A189" s="38"/>
      <c r="B189" s="39"/>
      <c r="C189" s="40"/>
      <c r="D189" s="231" t="s">
        <v>144</v>
      </c>
      <c r="E189" s="40"/>
      <c r="F189" s="232" t="s">
        <v>216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144</v>
      </c>
      <c r="AU189" s="17" t="s">
        <v>84</v>
      </c>
    </row>
    <row r="190" s="2" customFormat="1">
      <c r="A190" s="38"/>
      <c r="B190" s="39"/>
      <c r="C190" s="40"/>
      <c r="D190" s="236" t="s">
        <v>146</v>
      </c>
      <c r="E190" s="40"/>
      <c r="F190" s="237" t="s">
        <v>217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146</v>
      </c>
      <c r="AU190" s="17" t="s">
        <v>84</v>
      </c>
    </row>
    <row r="191" s="13" customFormat="1">
      <c r="A191" s="13"/>
      <c r="B191" s="238"/>
      <c r="C191" s="239"/>
      <c r="D191" s="231" t="s">
        <v>148</v>
      </c>
      <c r="E191" s="240" t="s">
        <v>1</v>
      </c>
      <c r="F191" s="241" t="s">
        <v>218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148</v>
      </c>
      <c r="AU191" s="247" t="s">
        <v>84</v>
      </c>
      <c r="AV191" s="13" t="s">
        <v>82</v>
      </c>
      <c r="AW191" s="13" t="s">
        <v>31</v>
      </c>
      <c r="AX191" s="13" t="s">
        <v>74</v>
      </c>
      <c r="AY191" s="247" t="s">
        <v>134</v>
      </c>
    </row>
    <row r="192" s="14" customFormat="1">
      <c r="A192" s="14"/>
      <c r="B192" s="248"/>
      <c r="C192" s="249"/>
      <c r="D192" s="231" t="s">
        <v>148</v>
      </c>
      <c r="E192" s="250" t="s">
        <v>1</v>
      </c>
      <c r="F192" s="251" t="s">
        <v>219</v>
      </c>
      <c r="G192" s="249"/>
      <c r="H192" s="252">
        <v>6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148</v>
      </c>
      <c r="AU192" s="258" t="s">
        <v>84</v>
      </c>
      <c r="AV192" s="14" t="s">
        <v>84</v>
      </c>
      <c r="AW192" s="14" t="s">
        <v>31</v>
      </c>
      <c r="AX192" s="14" t="s">
        <v>74</v>
      </c>
      <c r="AY192" s="258" t="s">
        <v>134</v>
      </c>
    </row>
    <row r="193" s="15" customFormat="1">
      <c r="A193" s="15"/>
      <c r="B193" s="259"/>
      <c r="C193" s="260"/>
      <c r="D193" s="231" t="s">
        <v>148</v>
      </c>
      <c r="E193" s="261" t="s">
        <v>1</v>
      </c>
      <c r="F193" s="262" t="s">
        <v>220</v>
      </c>
      <c r="G193" s="260"/>
      <c r="H193" s="263">
        <v>6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9" t="s">
        <v>148</v>
      </c>
      <c r="AU193" s="269" t="s">
        <v>84</v>
      </c>
      <c r="AV193" s="15" t="s">
        <v>142</v>
      </c>
      <c r="AW193" s="15" t="s">
        <v>31</v>
      </c>
      <c r="AX193" s="15" t="s">
        <v>82</v>
      </c>
      <c r="AY193" s="269" t="s">
        <v>134</v>
      </c>
    </row>
    <row r="194" s="2" customFormat="1" ht="16.5" customHeight="1">
      <c r="A194" s="38"/>
      <c r="B194" s="39"/>
      <c r="C194" s="270" t="s">
        <v>221</v>
      </c>
      <c r="D194" s="270" t="s">
        <v>222</v>
      </c>
      <c r="E194" s="271" t="s">
        <v>223</v>
      </c>
      <c r="F194" s="272" t="s">
        <v>224</v>
      </c>
      <c r="G194" s="273" t="s">
        <v>201</v>
      </c>
      <c r="H194" s="274">
        <v>14.4</v>
      </c>
      <c r="I194" s="275"/>
      <c r="J194" s="276">
        <f>ROUND(I194*H194,2)</f>
        <v>0</v>
      </c>
      <c r="K194" s="272" t="s">
        <v>141</v>
      </c>
      <c r="L194" s="277"/>
      <c r="M194" s="278" t="s">
        <v>1</v>
      </c>
      <c r="N194" s="279" t="s">
        <v>39</v>
      </c>
      <c r="O194" s="91"/>
      <c r="P194" s="227">
        <f>O194*H194</f>
        <v>0</v>
      </c>
      <c r="Q194" s="227">
        <v>1</v>
      </c>
      <c r="R194" s="227">
        <f>Q194*H194</f>
        <v>14.4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225</v>
      </c>
      <c r="AT194" s="229" t="s">
        <v>222</v>
      </c>
      <c r="AU194" s="229" t="s">
        <v>84</v>
      </c>
      <c r="AY194" s="17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82</v>
      </c>
      <c r="BK194" s="230">
        <f>ROUND(I194*H194,2)</f>
        <v>0</v>
      </c>
      <c r="BL194" s="17" t="s">
        <v>142</v>
      </c>
      <c r="BM194" s="229" t="s">
        <v>226</v>
      </c>
    </row>
    <row r="195" s="2" customFormat="1">
      <c r="A195" s="38"/>
      <c r="B195" s="39"/>
      <c r="C195" s="40"/>
      <c r="D195" s="231" t="s">
        <v>144</v>
      </c>
      <c r="E195" s="40"/>
      <c r="F195" s="232" t="s">
        <v>224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144</v>
      </c>
      <c r="AU195" s="17" t="s">
        <v>84</v>
      </c>
    </row>
    <row r="196" s="13" customFormat="1">
      <c r="A196" s="13"/>
      <c r="B196" s="238"/>
      <c r="C196" s="239"/>
      <c r="D196" s="231" t="s">
        <v>148</v>
      </c>
      <c r="E196" s="240" t="s">
        <v>1</v>
      </c>
      <c r="F196" s="241" t="s">
        <v>218</v>
      </c>
      <c r="G196" s="239"/>
      <c r="H196" s="240" t="s">
        <v>1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148</v>
      </c>
      <c r="AU196" s="247" t="s">
        <v>84</v>
      </c>
      <c r="AV196" s="13" t="s">
        <v>82</v>
      </c>
      <c r="AW196" s="13" t="s">
        <v>31</v>
      </c>
      <c r="AX196" s="13" t="s">
        <v>74</v>
      </c>
      <c r="AY196" s="247" t="s">
        <v>134</v>
      </c>
    </row>
    <row r="197" s="14" customFormat="1">
      <c r="A197" s="14"/>
      <c r="B197" s="248"/>
      <c r="C197" s="249"/>
      <c r="D197" s="231" t="s">
        <v>148</v>
      </c>
      <c r="E197" s="250" t="s">
        <v>1</v>
      </c>
      <c r="F197" s="251" t="s">
        <v>227</v>
      </c>
      <c r="G197" s="249"/>
      <c r="H197" s="252">
        <v>14.4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148</v>
      </c>
      <c r="AU197" s="258" t="s">
        <v>84</v>
      </c>
      <c r="AV197" s="14" t="s">
        <v>84</v>
      </c>
      <c r="AW197" s="14" t="s">
        <v>31</v>
      </c>
      <c r="AX197" s="14" t="s">
        <v>74</v>
      </c>
      <c r="AY197" s="258" t="s">
        <v>134</v>
      </c>
    </row>
    <row r="198" s="15" customFormat="1">
      <c r="A198" s="15"/>
      <c r="B198" s="259"/>
      <c r="C198" s="260"/>
      <c r="D198" s="231" t="s">
        <v>148</v>
      </c>
      <c r="E198" s="261" t="s">
        <v>1</v>
      </c>
      <c r="F198" s="262" t="s">
        <v>220</v>
      </c>
      <c r="G198" s="260"/>
      <c r="H198" s="263">
        <v>14.4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9" t="s">
        <v>148</v>
      </c>
      <c r="AU198" s="269" t="s">
        <v>84</v>
      </c>
      <c r="AV198" s="15" t="s">
        <v>142</v>
      </c>
      <c r="AW198" s="15" t="s">
        <v>31</v>
      </c>
      <c r="AX198" s="15" t="s">
        <v>82</v>
      </c>
      <c r="AY198" s="269" t="s">
        <v>134</v>
      </c>
    </row>
    <row r="199" s="2" customFormat="1" ht="24.15" customHeight="1">
      <c r="A199" s="38"/>
      <c r="B199" s="39"/>
      <c r="C199" s="218" t="s">
        <v>228</v>
      </c>
      <c r="D199" s="218" t="s">
        <v>137</v>
      </c>
      <c r="E199" s="219" t="s">
        <v>229</v>
      </c>
      <c r="F199" s="220" t="s">
        <v>230</v>
      </c>
      <c r="G199" s="221" t="s">
        <v>140</v>
      </c>
      <c r="H199" s="222">
        <v>331.94999999999999</v>
      </c>
      <c r="I199" s="223"/>
      <c r="J199" s="224">
        <f>ROUND(I199*H199,2)</f>
        <v>0</v>
      </c>
      <c r="K199" s="220" t="s">
        <v>141</v>
      </c>
      <c r="L199" s="44"/>
      <c r="M199" s="225" t="s">
        <v>1</v>
      </c>
      <c r="N199" s="226" t="s">
        <v>39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142</v>
      </c>
      <c r="AT199" s="229" t="s">
        <v>137</v>
      </c>
      <c r="AU199" s="229" t="s">
        <v>84</v>
      </c>
      <c r="AY199" s="17" t="s">
        <v>134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82</v>
      </c>
      <c r="BK199" s="230">
        <f>ROUND(I199*H199,2)</f>
        <v>0</v>
      </c>
      <c r="BL199" s="17" t="s">
        <v>142</v>
      </c>
      <c r="BM199" s="229" t="s">
        <v>231</v>
      </c>
    </row>
    <row r="200" s="2" customFormat="1">
      <c r="A200" s="38"/>
      <c r="B200" s="39"/>
      <c r="C200" s="40"/>
      <c r="D200" s="231" t="s">
        <v>144</v>
      </c>
      <c r="E200" s="40"/>
      <c r="F200" s="232" t="s">
        <v>232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144</v>
      </c>
      <c r="AU200" s="17" t="s">
        <v>84</v>
      </c>
    </row>
    <row r="201" s="2" customFormat="1">
      <c r="A201" s="38"/>
      <c r="B201" s="39"/>
      <c r="C201" s="40"/>
      <c r="D201" s="236" t="s">
        <v>146</v>
      </c>
      <c r="E201" s="40"/>
      <c r="F201" s="237" t="s">
        <v>233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146</v>
      </c>
      <c r="AU201" s="17" t="s">
        <v>84</v>
      </c>
    </row>
    <row r="202" s="13" customFormat="1">
      <c r="A202" s="13"/>
      <c r="B202" s="238"/>
      <c r="C202" s="239"/>
      <c r="D202" s="231" t="s">
        <v>148</v>
      </c>
      <c r="E202" s="240" t="s">
        <v>1</v>
      </c>
      <c r="F202" s="241" t="s">
        <v>149</v>
      </c>
      <c r="G202" s="239"/>
      <c r="H202" s="240" t="s">
        <v>1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148</v>
      </c>
      <c r="AU202" s="247" t="s">
        <v>84</v>
      </c>
      <c r="AV202" s="13" t="s">
        <v>82</v>
      </c>
      <c r="AW202" s="13" t="s">
        <v>31</v>
      </c>
      <c r="AX202" s="13" t="s">
        <v>74</v>
      </c>
      <c r="AY202" s="247" t="s">
        <v>134</v>
      </c>
    </row>
    <row r="203" s="14" customFormat="1">
      <c r="A203" s="14"/>
      <c r="B203" s="248"/>
      <c r="C203" s="249"/>
      <c r="D203" s="231" t="s">
        <v>148</v>
      </c>
      <c r="E203" s="250" t="s">
        <v>1</v>
      </c>
      <c r="F203" s="251" t="s">
        <v>150</v>
      </c>
      <c r="G203" s="249"/>
      <c r="H203" s="252">
        <v>190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148</v>
      </c>
      <c r="AU203" s="258" t="s">
        <v>84</v>
      </c>
      <c r="AV203" s="14" t="s">
        <v>84</v>
      </c>
      <c r="AW203" s="14" t="s">
        <v>31</v>
      </c>
      <c r="AX203" s="14" t="s">
        <v>74</v>
      </c>
      <c r="AY203" s="258" t="s">
        <v>134</v>
      </c>
    </row>
    <row r="204" s="13" customFormat="1">
      <c r="A204" s="13"/>
      <c r="B204" s="238"/>
      <c r="C204" s="239"/>
      <c r="D204" s="231" t="s">
        <v>148</v>
      </c>
      <c r="E204" s="240" t="s">
        <v>1</v>
      </c>
      <c r="F204" s="241" t="s">
        <v>234</v>
      </c>
      <c r="G204" s="239"/>
      <c r="H204" s="240" t="s">
        <v>1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148</v>
      </c>
      <c r="AU204" s="247" t="s">
        <v>84</v>
      </c>
      <c r="AV204" s="13" t="s">
        <v>82</v>
      </c>
      <c r="AW204" s="13" t="s">
        <v>31</v>
      </c>
      <c r="AX204" s="13" t="s">
        <v>74</v>
      </c>
      <c r="AY204" s="247" t="s">
        <v>134</v>
      </c>
    </row>
    <row r="205" s="14" customFormat="1">
      <c r="A205" s="14"/>
      <c r="B205" s="248"/>
      <c r="C205" s="249"/>
      <c r="D205" s="231" t="s">
        <v>148</v>
      </c>
      <c r="E205" s="250" t="s">
        <v>1</v>
      </c>
      <c r="F205" s="251" t="s">
        <v>235</v>
      </c>
      <c r="G205" s="249"/>
      <c r="H205" s="252">
        <v>141.94999999999999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148</v>
      </c>
      <c r="AU205" s="258" t="s">
        <v>84</v>
      </c>
      <c r="AV205" s="14" t="s">
        <v>84</v>
      </c>
      <c r="AW205" s="14" t="s">
        <v>31</v>
      </c>
      <c r="AX205" s="14" t="s">
        <v>74</v>
      </c>
      <c r="AY205" s="258" t="s">
        <v>134</v>
      </c>
    </row>
    <row r="206" s="15" customFormat="1">
      <c r="A206" s="15"/>
      <c r="B206" s="259"/>
      <c r="C206" s="260"/>
      <c r="D206" s="231" t="s">
        <v>148</v>
      </c>
      <c r="E206" s="261" t="s">
        <v>1</v>
      </c>
      <c r="F206" s="262" t="s">
        <v>220</v>
      </c>
      <c r="G206" s="260"/>
      <c r="H206" s="263">
        <v>331.94999999999999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9" t="s">
        <v>148</v>
      </c>
      <c r="AU206" s="269" t="s">
        <v>84</v>
      </c>
      <c r="AV206" s="15" t="s">
        <v>142</v>
      </c>
      <c r="AW206" s="15" t="s">
        <v>31</v>
      </c>
      <c r="AX206" s="15" t="s">
        <v>82</v>
      </c>
      <c r="AY206" s="269" t="s">
        <v>134</v>
      </c>
    </row>
    <row r="207" s="2" customFormat="1" ht="37.8" customHeight="1">
      <c r="A207" s="38"/>
      <c r="B207" s="39"/>
      <c r="C207" s="218" t="s">
        <v>236</v>
      </c>
      <c r="D207" s="218" t="s">
        <v>137</v>
      </c>
      <c r="E207" s="219" t="s">
        <v>237</v>
      </c>
      <c r="F207" s="220" t="s">
        <v>238</v>
      </c>
      <c r="G207" s="221" t="s">
        <v>140</v>
      </c>
      <c r="H207" s="222">
        <v>331.94999999999999</v>
      </c>
      <c r="I207" s="223"/>
      <c r="J207" s="224">
        <f>ROUND(I207*H207,2)</f>
        <v>0</v>
      </c>
      <c r="K207" s="220" t="s">
        <v>141</v>
      </c>
      <c r="L207" s="44"/>
      <c r="M207" s="225" t="s">
        <v>1</v>
      </c>
      <c r="N207" s="226" t="s">
        <v>39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142</v>
      </c>
      <c r="AT207" s="229" t="s">
        <v>137</v>
      </c>
      <c r="AU207" s="229" t="s">
        <v>84</v>
      </c>
      <c r="AY207" s="17" t="s">
        <v>134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82</v>
      </c>
      <c r="BK207" s="230">
        <f>ROUND(I207*H207,2)</f>
        <v>0</v>
      </c>
      <c r="BL207" s="17" t="s">
        <v>142</v>
      </c>
      <c r="BM207" s="229" t="s">
        <v>239</v>
      </c>
    </row>
    <row r="208" s="2" customFormat="1">
      <c r="A208" s="38"/>
      <c r="B208" s="39"/>
      <c r="C208" s="40"/>
      <c r="D208" s="231" t="s">
        <v>144</v>
      </c>
      <c r="E208" s="40"/>
      <c r="F208" s="232" t="s">
        <v>240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144</v>
      </c>
      <c r="AU208" s="17" t="s">
        <v>84</v>
      </c>
    </row>
    <row r="209" s="2" customFormat="1">
      <c r="A209" s="38"/>
      <c r="B209" s="39"/>
      <c r="C209" s="40"/>
      <c r="D209" s="236" t="s">
        <v>146</v>
      </c>
      <c r="E209" s="40"/>
      <c r="F209" s="237" t="s">
        <v>241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146</v>
      </c>
      <c r="AU209" s="17" t="s">
        <v>84</v>
      </c>
    </row>
    <row r="210" s="13" customFormat="1">
      <c r="A210" s="13"/>
      <c r="B210" s="238"/>
      <c r="C210" s="239"/>
      <c r="D210" s="231" t="s">
        <v>148</v>
      </c>
      <c r="E210" s="240" t="s">
        <v>1</v>
      </c>
      <c r="F210" s="241" t="s">
        <v>149</v>
      </c>
      <c r="G210" s="239"/>
      <c r="H210" s="240" t="s">
        <v>1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148</v>
      </c>
      <c r="AU210" s="247" t="s">
        <v>84</v>
      </c>
      <c r="AV210" s="13" t="s">
        <v>82</v>
      </c>
      <c r="AW210" s="13" t="s">
        <v>31</v>
      </c>
      <c r="AX210" s="13" t="s">
        <v>74</v>
      </c>
      <c r="AY210" s="247" t="s">
        <v>134</v>
      </c>
    </row>
    <row r="211" s="14" customFormat="1">
      <c r="A211" s="14"/>
      <c r="B211" s="248"/>
      <c r="C211" s="249"/>
      <c r="D211" s="231" t="s">
        <v>148</v>
      </c>
      <c r="E211" s="250" t="s">
        <v>1</v>
      </c>
      <c r="F211" s="251" t="s">
        <v>150</v>
      </c>
      <c r="G211" s="249"/>
      <c r="H211" s="252">
        <v>190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148</v>
      </c>
      <c r="AU211" s="258" t="s">
        <v>84</v>
      </c>
      <c r="AV211" s="14" t="s">
        <v>84</v>
      </c>
      <c r="AW211" s="14" t="s">
        <v>31</v>
      </c>
      <c r="AX211" s="14" t="s">
        <v>74</v>
      </c>
      <c r="AY211" s="258" t="s">
        <v>134</v>
      </c>
    </row>
    <row r="212" s="13" customFormat="1">
      <c r="A212" s="13"/>
      <c r="B212" s="238"/>
      <c r="C212" s="239"/>
      <c r="D212" s="231" t="s">
        <v>148</v>
      </c>
      <c r="E212" s="240" t="s">
        <v>1</v>
      </c>
      <c r="F212" s="241" t="s">
        <v>234</v>
      </c>
      <c r="G212" s="239"/>
      <c r="H212" s="240" t="s">
        <v>1</v>
      </c>
      <c r="I212" s="242"/>
      <c r="J212" s="239"/>
      <c r="K212" s="239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148</v>
      </c>
      <c r="AU212" s="247" t="s">
        <v>84</v>
      </c>
      <c r="AV212" s="13" t="s">
        <v>82</v>
      </c>
      <c r="AW212" s="13" t="s">
        <v>31</v>
      </c>
      <c r="AX212" s="13" t="s">
        <v>74</v>
      </c>
      <c r="AY212" s="247" t="s">
        <v>134</v>
      </c>
    </row>
    <row r="213" s="14" customFormat="1">
      <c r="A213" s="14"/>
      <c r="B213" s="248"/>
      <c r="C213" s="249"/>
      <c r="D213" s="231" t="s">
        <v>148</v>
      </c>
      <c r="E213" s="250" t="s">
        <v>1</v>
      </c>
      <c r="F213" s="251" t="s">
        <v>235</v>
      </c>
      <c r="G213" s="249"/>
      <c r="H213" s="252">
        <v>141.94999999999999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148</v>
      </c>
      <c r="AU213" s="258" t="s">
        <v>84</v>
      </c>
      <c r="AV213" s="14" t="s">
        <v>84</v>
      </c>
      <c r="AW213" s="14" t="s">
        <v>31</v>
      </c>
      <c r="AX213" s="14" t="s">
        <v>74</v>
      </c>
      <c r="AY213" s="258" t="s">
        <v>134</v>
      </c>
    </row>
    <row r="214" s="15" customFormat="1">
      <c r="A214" s="15"/>
      <c r="B214" s="259"/>
      <c r="C214" s="260"/>
      <c r="D214" s="231" t="s">
        <v>148</v>
      </c>
      <c r="E214" s="261" t="s">
        <v>1</v>
      </c>
      <c r="F214" s="262" t="s">
        <v>220</v>
      </c>
      <c r="G214" s="260"/>
      <c r="H214" s="263">
        <v>331.94999999999999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9" t="s">
        <v>148</v>
      </c>
      <c r="AU214" s="269" t="s">
        <v>84</v>
      </c>
      <c r="AV214" s="15" t="s">
        <v>142</v>
      </c>
      <c r="AW214" s="15" t="s">
        <v>31</v>
      </c>
      <c r="AX214" s="15" t="s">
        <v>82</v>
      </c>
      <c r="AY214" s="269" t="s">
        <v>134</v>
      </c>
    </row>
    <row r="215" s="2" customFormat="1" ht="16.5" customHeight="1">
      <c r="A215" s="38"/>
      <c r="B215" s="39"/>
      <c r="C215" s="270" t="s">
        <v>242</v>
      </c>
      <c r="D215" s="270" t="s">
        <v>222</v>
      </c>
      <c r="E215" s="271" t="s">
        <v>243</v>
      </c>
      <c r="F215" s="272" t="s">
        <v>244</v>
      </c>
      <c r="G215" s="273" t="s">
        <v>201</v>
      </c>
      <c r="H215" s="274">
        <v>132.78</v>
      </c>
      <c r="I215" s="275"/>
      <c r="J215" s="276">
        <f>ROUND(I215*H215,2)</f>
        <v>0</v>
      </c>
      <c r="K215" s="272" t="s">
        <v>141</v>
      </c>
      <c r="L215" s="277"/>
      <c r="M215" s="278" t="s">
        <v>1</v>
      </c>
      <c r="N215" s="279" t="s">
        <v>39</v>
      </c>
      <c r="O215" s="91"/>
      <c r="P215" s="227">
        <f>O215*H215</f>
        <v>0</v>
      </c>
      <c r="Q215" s="227">
        <v>1</v>
      </c>
      <c r="R215" s="227">
        <f>Q215*H215</f>
        <v>132.78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225</v>
      </c>
      <c r="AT215" s="229" t="s">
        <v>222</v>
      </c>
      <c r="AU215" s="229" t="s">
        <v>84</v>
      </c>
      <c r="AY215" s="17" t="s">
        <v>134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82</v>
      </c>
      <c r="BK215" s="230">
        <f>ROUND(I215*H215,2)</f>
        <v>0</v>
      </c>
      <c r="BL215" s="17" t="s">
        <v>142</v>
      </c>
      <c r="BM215" s="229" t="s">
        <v>245</v>
      </c>
    </row>
    <row r="216" s="2" customFormat="1">
      <c r="A216" s="38"/>
      <c r="B216" s="39"/>
      <c r="C216" s="40"/>
      <c r="D216" s="231" t="s">
        <v>144</v>
      </c>
      <c r="E216" s="40"/>
      <c r="F216" s="232" t="s">
        <v>244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144</v>
      </c>
      <c r="AU216" s="17" t="s">
        <v>84</v>
      </c>
    </row>
    <row r="217" s="2" customFormat="1" ht="24.15" customHeight="1">
      <c r="A217" s="38"/>
      <c r="B217" s="39"/>
      <c r="C217" s="218" t="s">
        <v>246</v>
      </c>
      <c r="D217" s="218" t="s">
        <v>137</v>
      </c>
      <c r="E217" s="219" t="s">
        <v>247</v>
      </c>
      <c r="F217" s="220" t="s">
        <v>248</v>
      </c>
      <c r="G217" s="221" t="s">
        <v>140</v>
      </c>
      <c r="H217" s="222">
        <v>331.94999999999999</v>
      </c>
      <c r="I217" s="223"/>
      <c r="J217" s="224">
        <f>ROUND(I217*H217,2)</f>
        <v>0</v>
      </c>
      <c r="K217" s="220" t="s">
        <v>141</v>
      </c>
      <c r="L217" s="44"/>
      <c r="M217" s="225" t="s">
        <v>1</v>
      </c>
      <c r="N217" s="226" t="s">
        <v>39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142</v>
      </c>
      <c r="AT217" s="229" t="s">
        <v>137</v>
      </c>
      <c r="AU217" s="229" t="s">
        <v>84</v>
      </c>
      <c r="AY217" s="17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82</v>
      </c>
      <c r="BK217" s="230">
        <f>ROUND(I217*H217,2)</f>
        <v>0</v>
      </c>
      <c r="BL217" s="17" t="s">
        <v>142</v>
      </c>
      <c r="BM217" s="229" t="s">
        <v>249</v>
      </c>
    </row>
    <row r="218" s="2" customFormat="1">
      <c r="A218" s="38"/>
      <c r="B218" s="39"/>
      <c r="C218" s="40"/>
      <c r="D218" s="231" t="s">
        <v>144</v>
      </c>
      <c r="E218" s="40"/>
      <c r="F218" s="232" t="s">
        <v>250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144</v>
      </c>
      <c r="AU218" s="17" t="s">
        <v>84</v>
      </c>
    </row>
    <row r="219" s="2" customFormat="1">
      <c r="A219" s="38"/>
      <c r="B219" s="39"/>
      <c r="C219" s="40"/>
      <c r="D219" s="236" t="s">
        <v>146</v>
      </c>
      <c r="E219" s="40"/>
      <c r="F219" s="237" t="s">
        <v>251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146</v>
      </c>
      <c r="AU219" s="17" t="s">
        <v>84</v>
      </c>
    </row>
    <row r="220" s="13" customFormat="1">
      <c r="A220" s="13"/>
      <c r="B220" s="238"/>
      <c r="C220" s="239"/>
      <c r="D220" s="231" t="s">
        <v>148</v>
      </c>
      <c r="E220" s="240" t="s">
        <v>1</v>
      </c>
      <c r="F220" s="241" t="s">
        <v>149</v>
      </c>
      <c r="G220" s="239"/>
      <c r="H220" s="240" t="s">
        <v>1</v>
      </c>
      <c r="I220" s="242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148</v>
      </c>
      <c r="AU220" s="247" t="s">
        <v>84</v>
      </c>
      <c r="AV220" s="13" t="s">
        <v>82</v>
      </c>
      <c r="AW220" s="13" t="s">
        <v>31</v>
      </c>
      <c r="AX220" s="13" t="s">
        <v>74</v>
      </c>
      <c r="AY220" s="247" t="s">
        <v>134</v>
      </c>
    </row>
    <row r="221" s="14" customFormat="1">
      <c r="A221" s="14"/>
      <c r="B221" s="248"/>
      <c r="C221" s="249"/>
      <c r="D221" s="231" t="s">
        <v>148</v>
      </c>
      <c r="E221" s="250" t="s">
        <v>1</v>
      </c>
      <c r="F221" s="251" t="s">
        <v>150</v>
      </c>
      <c r="G221" s="249"/>
      <c r="H221" s="252">
        <v>190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148</v>
      </c>
      <c r="AU221" s="258" t="s">
        <v>84</v>
      </c>
      <c r="AV221" s="14" t="s">
        <v>84</v>
      </c>
      <c r="AW221" s="14" t="s">
        <v>31</v>
      </c>
      <c r="AX221" s="14" t="s">
        <v>74</v>
      </c>
      <c r="AY221" s="258" t="s">
        <v>134</v>
      </c>
    </row>
    <row r="222" s="13" customFormat="1">
      <c r="A222" s="13"/>
      <c r="B222" s="238"/>
      <c r="C222" s="239"/>
      <c r="D222" s="231" t="s">
        <v>148</v>
      </c>
      <c r="E222" s="240" t="s">
        <v>1</v>
      </c>
      <c r="F222" s="241" t="s">
        <v>234</v>
      </c>
      <c r="G222" s="239"/>
      <c r="H222" s="240" t="s">
        <v>1</v>
      </c>
      <c r="I222" s="242"/>
      <c r="J222" s="239"/>
      <c r="K222" s="239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148</v>
      </c>
      <c r="AU222" s="247" t="s">
        <v>84</v>
      </c>
      <c r="AV222" s="13" t="s">
        <v>82</v>
      </c>
      <c r="AW222" s="13" t="s">
        <v>31</v>
      </c>
      <c r="AX222" s="13" t="s">
        <v>74</v>
      </c>
      <c r="AY222" s="247" t="s">
        <v>134</v>
      </c>
    </row>
    <row r="223" s="14" customFormat="1">
      <c r="A223" s="14"/>
      <c r="B223" s="248"/>
      <c r="C223" s="249"/>
      <c r="D223" s="231" t="s">
        <v>148</v>
      </c>
      <c r="E223" s="250" t="s">
        <v>1</v>
      </c>
      <c r="F223" s="251" t="s">
        <v>235</v>
      </c>
      <c r="G223" s="249"/>
      <c r="H223" s="252">
        <v>141.94999999999999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148</v>
      </c>
      <c r="AU223" s="258" t="s">
        <v>84</v>
      </c>
      <c r="AV223" s="14" t="s">
        <v>84</v>
      </c>
      <c r="AW223" s="14" t="s">
        <v>31</v>
      </c>
      <c r="AX223" s="14" t="s">
        <v>74</v>
      </c>
      <c r="AY223" s="258" t="s">
        <v>134</v>
      </c>
    </row>
    <row r="224" s="15" customFormat="1">
      <c r="A224" s="15"/>
      <c r="B224" s="259"/>
      <c r="C224" s="260"/>
      <c r="D224" s="231" t="s">
        <v>148</v>
      </c>
      <c r="E224" s="261" t="s">
        <v>1</v>
      </c>
      <c r="F224" s="262" t="s">
        <v>220</v>
      </c>
      <c r="G224" s="260"/>
      <c r="H224" s="263">
        <v>331.94999999999999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9" t="s">
        <v>148</v>
      </c>
      <c r="AU224" s="269" t="s">
        <v>84</v>
      </c>
      <c r="AV224" s="15" t="s">
        <v>142</v>
      </c>
      <c r="AW224" s="15" t="s">
        <v>31</v>
      </c>
      <c r="AX224" s="15" t="s">
        <v>82</v>
      </c>
      <c r="AY224" s="269" t="s">
        <v>134</v>
      </c>
    </row>
    <row r="225" s="2" customFormat="1" ht="16.5" customHeight="1">
      <c r="A225" s="38"/>
      <c r="B225" s="39"/>
      <c r="C225" s="270" t="s">
        <v>252</v>
      </c>
      <c r="D225" s="270" t="s">
        <v>222</v>
      </c>
      <c r="E225" s="271" t="s">
        <v>253</v>
      </c>
      <c r="F225" s="272" t="s">
        <v>254</v>
      </c>
      <c r="G225" s="273" t="s">
        <v>255</v>
      </c>
      <c r="H225" s="274">
        <v>6.6399999999999997</v>
      </c>
      <c r="I225" s="275"/>
      <c r="J225" s="276">
        <f>ROUND(I225*H225,2)</f>
        <v>0</v>
      </c>
      <c r="K225" s="272" t="s">
        <v>141</v>
      </c>
      <c r="L225" s="277"/>
      <c r="M225" s="278" t="s">
        <v>1</v>
      </c>
      <c r="N225" s="279" t="s">
        <v>39</v>
      </c>
      <c r="O225" s="91"/>
      <c r="P225" s="227">
        <f>O225*H225</f>
        <v>0</v>
      </c>
      <c r="Q225" s="227">
        <v>0.001</v>
      </c>
      <c r="R225" s="227">
        <f>Q225*H225</f>
        <v>0.0066400000000000001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225</v>
      </c>
      <c r="AT225" s="229" t="s">
        <v>222</v>
      </c>
      <c r="AU225" s="229" t="s">
        <v>84</v>
      </c>
      <c r="AY225" s="17" t="s">
        <v>134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82</v>
      </c>
      <c r="BK225" s="230">
        <f>ROUND(I225*H225,2)</f>
        <v>0</v>
      </c>
      <c r="BL225" s="17" t="s">
        <v>142</v>
      </c>
      <c r="BM225" s="229" t="s">
        <v>256</v>
      </c>
    </row>
    <row r="226" s="2" customFormat="1">
      <c r="A226" s="38"/>
      <c r="B226" s="39"/>
      <c r="C226" s="40"/>
      <c r="D226" s="231" t="s">
        <v>144</v>
      </c>
      <c r="E226" s="40"/>
      <c r="F226" s="232" t="s">
        <v>254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144</v>
      </c>
      <c r="AU226" s="17" t="s">
        <v>84</v>
      </c>
    </row>
    <row r="227" s="13" customFormat="1">
      <c r="A227" s="13"/>
      <c r="B227" s="238"/>
      <c r="C227" s="239"/>
      <c r="D227" s="231" t="s">
        <v>148</v>
      </c>
      <c r="E227" s="240" t="s">
        <v>1</v>
      </c>
      <c r="F227" s="241" t="s">
        <v>257</v>
      </c>
      <c r="G227" s="239"/>
      <c r="H227" s="240" t="s">
        <v>1</v>
      </c>
      <c r="I227" s="242"/>
      <c r="J227" s="239"/>
      <c r="K227" s="239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148</v>
      </c>
      <c r="AU227" s="247" t="s">
        <v>84</v>
      </c>
      <c r="AV227" s="13" t="s">
        <v>82</v>
      </c>
      <c r="AW227" s="13" t="s">
        <v>31</v>
      </c>
      <c r="AX227" s="13" t="s">
        <v>74</v>
      </c>
      <c r="AY227" s="247" t="s">
        <v>134</v>
      </c>
    </row>
    <row r="228" s="14" customFormat="1">
      <c r="A228" s="14"/>
      <c r="B228" s="248"/>
      <c r="C228" s="249"/>
      <c r="D228" s="231" t="s">
        <v>148</v>
      </c>
      <c r="E228" s="250" t="s">
        <v>1</v>
      </c>
      <c r="F228" s="251" t="s">
        <v>258</v>
      </c>
      <c r="G228" s="249"/>
      <c r="H228" s="252">
        <v>6.6399999999999997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148</v>
      </c>
      <c r="AU228" s="258" t="s">
        <v>84</v>
      </c>
      <c r="AV228" s="14" t="s">
        <v>84</v>
      </c>
      <c r="AW228" s="14" t="s">
        <v>31</v>
      </c>
      <c r="AX228" s="14" t="s">
        <v>82</v>
      </c>
      <c r="AY228" s="258" t="s">
        <v>134</v>
      </c>
    </row>
    <row r="229" s="12" customFormat="1" ht="22.8" customHeight="1">
      <c r="A229" s="12"/>
      <c r="B229" s="202"/>
      <c r="C229" s="203"/>
      <c r="D229" s="204" t="s">
        <v>73</v>
      </c>
      <c r="E229" s="216" t="s">
        <v>84</v>
      </c>
      <c r="F229" s="216" t="s">
        <v>259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SUM(P230:P235)</f>
        <v>0</v>
      </c>
      <c r="Q229" s="210"/>
      <c r="R229" s="211">
        <f>SUM(R230:R235)</f>
        <v>5.177295</v>
      </c>
      <c r="S229" s="210"/>
      <c r="T229" s="212">
        <f>SUM(T230:T235)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82</v>
      </c>
      <c r="AT229" s="214" t="s">
        <v>73</v>
      </c>
      <c r="AU229" s="214" t="s">
        <v>82</v>
      </c>
      <c r="AY229" s="213" t="s">
        <v>134</v>
      </c>
      <c r="BK229" s="215">
        <f>SUM(BK230:BK235)</f>
        <v>0</v>
      </c>
    </row>
    <row r="230" s="2" customFormat="1" ht="16.5" customHeight="1">
      <c r="A230" s="38"/>
      <c r="B230" s="39"/>
      <c r="C230" s="218" t="s">
        <v>260</v>
      </c>
      <c r="D230" s="218" t="s">
        <v>137</v>
      </c>
      <c r="E230" s="219" t="s">
        <v>261</v>
      </c>
      <c r="F230" s="220" t="s">
        <v>262</v>
      </c>
      <c r="G230" s="221" t="s">
        <v>169</v>
      </c>
      <c r="H230" s="222">
        <v>2.25</v>
      </c>
      <c r="I230" s="223"/>
      <c r="J230" s="224">
        <f>ROUND(I230*H230,2)</f>
        <v>0</v>
      </c>
      <c r="K230" s="220" t="s">
        <v>141</v>
      </c>
      <c r="L230" s="44"/>
      <c r="M230" s="225" t="s">
        <v>1</v>
      </c>
      <c r="N230" s="226" t="s">
        <v>39</v>
      </c>
      <c r="O230" s="91"/>
      <c r="P230" s="227">
        <f>O230*H230</f>
        <v>0</v>
      </c>
      <c r="Q230" s="227">
        <v>2.3010199999999998</v>
      </c>
      <c r="R230" s="227">
        <f>Q230*H230</f>
        <v>5.177295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142</v>
      </c>
      <c r="AT230" s="229" t="s">
        <v>137</v>
      </c>
      <c r="AU230" s="229" t="s">
        <v>84</v>
      </c>
      <c r="AY230" s="17" t="s">
        <v>134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82</v>
      </c>
      <c r="BK230" s="230">
        <f>ROUND(I230*H230,2)</f>
        <v>0</v>
      </c>
      <c r="BL230" s="17" t="s">
        <v>142</v>
      </c>
      <c r="BM230" s="229" t="s">
        <v>263</v>
      </c>
    </row>
    <row r="231" s="2" customFormat="1">
      <c r="A231" s="38"/>
      <c r="B231" s="39"/>
      <c r="C231" s="40"/>
      <c r="D231" s="231" t="s">
        <v>144</v>
      </c>
      <c r="E231" s="40"/>
      <c r="F231" s="232" t="s">
        <v>264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144</v>
      </c>
      <c r="AU231" s="17" t="s">
        <v>84</v>
      </c>
    </row>
    <row r="232" s="2" customFormat="1">
      <c r="A232" s="38"/>
      <c r="B232" s="39"/>
      <c r="C232" s="40"/>
      <c r="D232" s="236" t="s">
        <v>146</v>
      </c>
      <c r="E232" s="40"/>
      <c r="F232" s="237" t="s">
        <v>265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146</v>
      </c>
      <c r="AU232" s="17" t="s">
        <v>84</v>
      </c>
    </row>
    <row r="233" s="13" customFormat="1">
      <c r="A233" s="13"/>
      <c r="B233" s="238"/>
      <c r="C233" s="239"/>
      <c r="D233" s="231" t="s">
        <v>148</v>
      </c>
      <c r="E233" s="240" t="s">
        <v>1</v>
      </c>
      <c r="F233" s="241" t="s">
        <v>171</v>
      </c>
      <c r="G233" s="239"/>
      <c r="H233" s="240" t="s">
        <v>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148</v>
      </c>
      <c r="AU233" s="247" t="s">
        <v>84</v>
      </c>
      <c r="AV233" s="13" t="s">
        <v>82</v>
      </c>
      <c r="AW233" s="13" t="s">
        <v>31</v>
      </c>
      <c r="AX233" s="13" t="s">
        <v>74</v>
      </c>
      <c r="AY233" s="247" t="s">
        <v>134</v>
      </c>
    </row>
    <row r="234" s="14" customFormat="1">
      <c r="A234" s="14"/>
      <c r="B234" s="248"/>
      <c r="C234" s="249"/>
      <c r="D234" s="231" t="s">
        <v>148</v>
      </c>
      <c r="E234" s="250" t="s">
        <v>1</v>
      </c>
      <c r="F234" s="251" t="s">
        <v>266</v>
      </c>
      <c r="G234" s="249"/>
      <c r="H234" s="252">
        <v>2.25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148</v>
      </c>
      <c r="AU234" s="258" t="s">
        <v>84</v>
      </c>
      <c r="AV234" s="14" t="s">
        <v>84</v>
      </c>
      <c r="AW234" s="14" t="s">
        <v>31</v>
      </c>
      <c r="AX234" s="14" t="s">
        <v>74</v>
      </c>
      <c r="AY234" s="258" t="s">
        <v>134</v>
      </c>
    </row>
    <row r="235" s="15" customFormat="1">
      <c r="A235" s="15"/>
      <c r="B235" s="259"/>
      <c r="C235" s="260"/>
      <c r="D235" s="231" t="s">
        <v>148</v>
      </c>
      <c r="E235" s="261" t="s">
        <v>1</v>
      </c>
      <c r="F235" s="262" t="s">
        <v>220</v>
      </c>
      <c r="G235" s="260"/>
      <c r="H235" s="263">
        <v>2.25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148</v>
      </c>
      <c r="AU235" s="269" t="s">
        <v>84</v>
      </c>
      <c r="AV235" s="15" t="s">
        <v>142</v>
      </c>
      <c r="AW235" s="15" t="s">
        <v>31</v>
      </c>
      <c r="AX235" s="15" t="s">
        <v>82</v>
      </c>
      <c r="AY235" s="269" t="s">
        <v>134</v>
      </c>
    </row>
    <row r="236" s="12" customFormat="1" ht="22.8" customHeight="1">
      <c r="A236" s="12"/>
      <c r="B236" s="202"/>
      <c r="C236" s="203"/>
      <c r="D236" s="204" t="s">
        <v>73</v>
      </c>
      <c r="E236" s="216" t="s">
        <v>267</v>
      </c>
      <c r="F236" s="216" t="s">
        <v>268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SUM(P237:P245)</f>
        <v>0</v>
      </c>
      <c r="Q236" s="210"/>
      <c r="R236" s="211">
        <f>SUM(R237:R245)</f>
        <v>0.032000000000000001</v>
      </c>
      <c r="S236" s="210"/>
      <c r="T236" s="212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82</v>
      </c>
      <c r="AT236" s="214" t="s">
        <v>73</v>
      </c>
      <c r="AU236" s="214" t="s">
        <v>82</v>
      </c>
      <c r="AY236" s="213" t="s">
        <v>134</v>
      </c>
      <c r="BK236" s="215">
        <f>SUM(BK237:BK245)</f>
        <v>0</v>
      </c>
    </row>
    <row r="237" s="2" customFormat="1" ht="24.15" customHeight="1">
      <c r="A237" s="38"/>
      <c r="B237" s="39"/>
      <c r="C237" s="218" t="s">
        <v>269</v>
      </c>
      <c r="D237" s="218" t="s">
        <v>137</v>
      </c>
      <c r="E237" s="219" t="s">
        <v>270</v>
      </c>
      <c r="F237" s="220" t="s">
        <v>271</v>
      </c>
      <c r="G237" s="221" t="s">
        <v>154</v>
      </c>
      <c r="H237" s="222">
        <v>30</v>
      </c>
      <c r="I237" s="223"/>
      <c r="J237" s="224">
        <f>ROUND(I237*H237,2)</f>
        <v>0</v>
      </c>
      <c r="K237" s="220" t="s">
        <v>141</v>
      </c>
      <c r="L237" s="44"/>
      <c r="M237" s="225" t="s">
        <v>1</v>
      </c>
      <c r="N237" s="226" t="s">
        <v>39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142</v>
      </c>
      <c r="AT237" s="229" t="s">
        <v>137</v>
      </c>
      <c r="AU237" s="229" t="s">
        <v>84</v>
      </c>
      <c r="AY237" s="17" t="s">
        <v>134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82</v>
      </c>
      <c r="BK237" s="230">
        <f>ROUND(I237*H237,2)</f>
        <v>0</v>
      </c>
      <c r="BL237" s="17" t="s">
        <v>142</v>
      </c>
      <c r="BM237" s="229" t="s">
        <v>272</v>
      </c>
    </row>
    <row r="238" s="2" customFormat="1">
      <c r="A238" s="38"/>
      <c r="B238" s="39"/>
      <c r="C238" s="40"/>
      <c r="D238" s="231" t="s">
        <v>144</v>
      </c>
      <c r="E238" s="40"/>
      <c r="F238" s="232" t="s">
        <v>273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144</v>
      </c>
      <c r="AU238" s="17" t="s">
        <v>84</v>
      </c>
    </row>
    <row r="239" s="2" customFormat="1">
      <c r="A239" s="38"/>
      <c r="B239" s="39"/>
      <c r="C239" s="40"/>
      <c r="D239" s="236" t="s">
        <v>146</v>
      </c>
      <c r="E239" s="40"/>
      <c r="F239" s="237" t="s">
        <v>274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146</v>
      </c>
      <c r="AU239" s="17" t="s">
        <v>84</v>
      </c>
    </row>
    <row r="240" s="2" customFormat="1">
      <c r="A240" s="38"/>
      <c r="B240" s="39"/>
      <c r="C240" s="40"/>
      <c r="D240" s="231" t="s">
        <v>275</v>
      </c>
      <c r="E240" s="40"/>
      <c r="F240" s="280" t="s">
        <v>276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275</v>
      </c>
      <c r="AU240" s="17" t="s">
        <v>84</v>
      </c>
    </row>
    <row r="241" s="2" customFormat="1" ht="24.15" customHeight="1">
      <c r="A241" s="38"/>
      <c r="B241" s="39"/>
      <c r="C241" s="270" t="s">
        <v>277</v>
      </c>
      <c r="D241" s="270" t="s">
        <v>222</v>
      </c>
      <c r="E241" s="271" t="s">
        <v>278</v>
      </c>
      <c r="F241" s="272" t="s">
        <v>279</v>
      </c>
      <c r="G241" s="273" t="s">
        <v>280</v>
      </c>
      <c r="H241" s="274">
        <v>12</v>
      </c>
      <c r="I241" s="275"/>
      <c r="J241" s="276">
        <f>ROUND(I241*H241,2)</f>
        <v>0</v>
      </c>
      <c r="K241" s="272" t="s">
        <v>141</v>
      </c>
      <c r="L241" s="277"/>
      <c r="M241" s="278" t="s">
        <v>1</v>
      </c>
      <c r="N241" s="279" t="s">
        <v>39</v>
      </c>
      <c r="O241" s="91"/>
      <c r="P241" s="227">
        <f>O241*H241</f>
        <v>0</v>
      </c>
      <c r="Q241" s="227">
        <v>0.002</v>
      </c>
      <c r="R241" s="227">
        <f>Q241*H241</f>
        <v>0.024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225</v>
      </c>
      <c r="AT241" s="229" t="s">
        <v>222</v>
      </c>
      <c r="AU241" s="229" t="s">
        <v>84</v>
      </c>
      <c r="AY241" s="17" t="s">
        <v>134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82</v>
      </c>
      <c r="BK241" s="230">
        <f>ROUND(I241*H241,2)</f>
        <v>0</v>
      </c>
      <c r="BL241" s="17" t="s">
        <v>142</v>
      </c>
      <c r="BM241" s="229" t="s">
        <v>281</v>
      </c>
    </row>
    <row r="242" s="2" customFormat="1">
      <c r="A242" s="38"/>
      <c r="B242" s="39"/>
      <c r="C242" s="40"/>
      <c r="D242" s="231" t="s">
        <v>144</v>
      </c>
      <c r="E242" s="40"/>
      <c r="F242" s="232" t="s">
        <v>279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144</v>
      </c>
      <c r="AU242" s="17" t="s">
        <v>84</v>
      </c>
    </row>
    <row r="243" s="2" customFormat="1">
      <c r="A243" s="38"/>
      <c r="B243" s="39"/>
      <c r="C243" s="40"/>
      <c r="D243" s="231" t="s">
        <v>275</v>
      </c>
      <c r="E243" s="40"/>
      <c r="F243" s="280" t="s">
        <v>276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275</v>
      </c>
      <c r="AU243" s="17" t="s">
        <v>84</v>
      </c>
    </row>
    <row r="244" s="2" customFormat="1" ht="24.15" customHeight="1">
      <c r="A244" s="38"/>
      <c r="B244" s="39"/>
      <c r="C244" s="270" t="s">
        <v>282</v>
      </c>
      <c r="D244" s="270" t="s">
        <v>222</v>
      </c>
      <c r="E244" s="271" t="s">
        <v>283</v>
      </c>
      <c r="F244" s="272" t="s">
        <v>284</v>
      </c>
      <c r="G244" s="273" t="s">
        <v>280</v>
      </c>
      <c r="H244" s="274">
        <v>4</v>
      </c>
      <c r="I244" s="275"/>
      <c r="J244" s="276">
        <f>ROUND(I244*H244,2)</f>
        <v>0</v>
      </c>
      <c r="K244" s="272" t="s">
        <v>141</v>
      </c>
      <c r="L244" s="277"/>
      <c r="M244" s="278" t="s">
        <v>1</v>
      </c>
      <c r="N244" s="279" t="s">
        <v>39</v>
      </c>
      <c r="O244" s="91"/>
      <c r="P244" s="227">
        <f>O244*H244</f>
        <v>0</v>
      </c>
      <c r="Q244" s="227">
        <v>0.002</v>
      </c>
      <c r="R244" s="227">
        <f>Q244*H244</f>
        <v>0.0080000000000000002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225</v>
      </c>
      <c r="AT244" s="229" t="s">
        <v>222</v>
      </c>
      <c r="AU244" s="229" t="s">
        <v>84</v>
      </c>
      <c r="AY244" s="17" t="s">
        <v>134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82</v>
      </c>
      <c r="BK244" s="230">
        <f>ROUND(I244*H244,2)</f>
        <v>0</v>
      </c>
      <c r="BL244" s="17" t="s">
        <v>142</v>
      </c>
      <c r="BM244" s="229" t="s">
        <v>285</v>
      </c>
    </row>
    <row r="245" s="2" customFormat="1">
      <c r="A245" s="38"/>
      <c r="B245" s="39"/>
      <c r="C245" s="40"/>
      <c r="D245" s="231" t="s">
        <v>144</v>
      </c>
      <c r="E245" s="40"/>
      <c r="F245" s="232" t="s">
        <v>284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144</v>
      </c>
      <c r="AU245" s="17" t="s">
        <v>84</v>
      </c>
    </row>
    <row r="246" s="12" customFormat="1" ht="22.8" customHeight="1">
      <c r="A246" s="12"/>
      <c r="B246" s="202"/>
      <c r="C246" s="203"/>
      <c r="D246" s="204" t="s">
        <v>73</v>
      </c>
      <c r="E246" s="216" t="s">
        <v>286</v>
      </c>
      <c r="F246" s="216" t="s">
        <v>287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SUM(P247:P290)</f>
        <v>0</v>
      </c>
      <c r="Q246" s="210"/>
      <c r="R246" s="211">
        <f>SUM(R247:R290)</f>
        <v>0</v>
      </c>
      <c r="S246" s="210"/>
      <c r="T246" s="212">
        <f>SUM(T247:T290)</f>
        <v>11.197230000000001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82</v>
      </c>
      <c r="AT246" s="214" t="s">
        <v>73</v>
      </c>
      <c r="AU246" s="214" t="s">
        <v>82</v>
      </c>
      <c r="AY246" s="213" t="s">
        <v>134</v>
      </c>
      <c r="BK246" s="215">
        <f>SUM(BK247:BK290)</f>
        <v>0</v>
      </c>
    </row>
    <row r="247" s="2" customFormat="1" ht="33" customHeight="1">
      <c r="A247" s="38"/>
      <c r="B247" s="39"/>
      <c r="C247" s="218" t="s">
        <v>288</v>
      </c>
      <c r="D247" s="218" t="s">
        <v>137</v>
      </c>
      <c r="E247" s="219" t="s">
        <v>289</v>
      </c>
      <c r="F247" s="220" t="s">
        <v>290</v>
      </c>
      <c r="G247" s="221" t="s">
        <v>169</v>
      </c>
      <c r="H247" s="222">
        <v>2.8799999999999999</v>
      </c>
      <c r="I247" s="223"/>
      <c r="J247" s="224">
        <f>ROUND(I247*H247,2)</f>
        <v>0</v>
      </c>
      <c r="K247" s="220" t="s">
        <v>141</v>
      </c>
      <c r="L247" s="44"/>
      <c r="M247" s="225" t="s">
        <v>1</v>
      </c>
      <c r="N247" s="226" t="s">
        <v>39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1.5940000000000001</v>
      </c>
      <c r="T247" s="228">
        <f>S247*H247</f>
        <v>4.5907200000000001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142</v>
      </c>
      <c r="AT247" s="229" t="s">
        <v>137</v>
      </c>
      <c r="AU247" s="229" t="s">
        <v>84</v>
      </c>
      <c r="AY247" s="17" t="s">
        <v>134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82</v>
      </c>
      <c r="BK247" s="230">
        <f>ROUND(I247*H247,2)</f>
        <v>0</v>
      </c>
      <c r="BL247" s="17" t="s">
        <v>142</v>
      </c>
      <c r="BM247" s="229" t="s">
        <v>291</v>
      </c>
    </row>
    <row r="248" s="2" customFormat="1">
      <c r="A248" s="38"/>
      <c r="B248" s="39"/>
      <c r="C248" s="40"/>
      <c r="D248" s="231" t="s">
        <v>144</v>
      </c>
      <c r="E248" s="40"/>
      <c r="F248" s="232" t="s">
        <v>292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144</v>
      </c>
      <c r="AU248" s="17" t="s">
        <v>84</v>
      </c>
    </row>
    <row r="249" s="2" customFormat="1">
      <c r="A249" s="38"/>
      <c r="B249" s="39"/>
      <c r="C249" s="40"/>
      <c r="D249" s="236" t="s">
        <v>146</v>
      </c>
      <c r="E249" s="40"/>
      <c r="F249" s="237" t="s">
        <v>293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146</v>
      </c>
      <c r="AU249" s="17" t="s">
        <v>84</v>
      </c>
    </row>
    <row r="250" s="13" customFormat="1">
      <c r="A250" s="13"/>
      <c r="B250" s="238"/>
      <c r="C250" s="239"/>
      <c r="D250" s="231" t="s">
        <v>148</v>
      </c>
      <c r="E250" s="240" t="s">
        <v>1</v>
      </c>
      <c r="F250" s="241" t="s">
        <v>294</v>
      </c>
      <c r="G250" s="239"/>
      <c r="H250" s="240" t="s">
        <v>1</v>
      </c>
      <c r="I250" s="242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148</v>
      </c>
      <c r="AU250" s="247" t="s">
        <v>84</v>
      </c>
      <c r="AV250" s="13" t="s">
        <v>82</v>
      </c>
      <c r="AW250" s="13" t="s">
        <v>31</v>
      </c>
      <c r="AX250" s="13" t="s">
        <v>74</v>
      </c>
      <c r="AY250" s="247" t="s">
        <v>134</v>
      </c>
    </row>
    <row r="251" s="14" customFormat="1">
      <c r="A251" s="14"/>
      <c r="B251" s="248"/>
      <c r="C251" s="249"/>
      <c r="D251" s="231" t="s">
        <v>148</v>
      </c>
      <c r="E251" s="250" t="s">
        <v>1</v>
      </c>
      <c r="F251" s="251" t="s">
        <v>295</v>
      </c>
      <c r="G251" s="249"/>
      <c r="H251" s="252">
        <v>2.8799999999999999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148</v>
      </c>
      <c r="AU251" s="258" t="s">
        <v>84</v>
      </c>
      <c r="AV251" s="14" t="s">
        <v>84</v>
      </c>
      <c r="AW251" s="14" t="s">
        <v>31</v>
      </c>
      <c r="AX251" s="14" t="s">
        <v>82</v>
      </c>
      <c r="AY251" s="258" t="s">
        <v>134</v>
      </c>
    </row>
    <row r="252" s="2" customFormat="1" ht="24.15" customHeight="1">
      <c r="A252" s="38"/>
      <c r="B252" s="39"/>
      <c r="C252" s="218" t="s">
        <v>296</v>
      </c>
      <c r="D252" s="218" t="s">
        <v>137</v>
      </c>
      <c r="E252" s="219" t="s">
        <v>297</v>
      </c>
      <c r="F252" s="220" t="s">
        <v>298</v>
      </c>
      <c r="G252" s="221" t="s">
        <v>280</v>
      </c>
      <c r="H252" s="222">
        <v>1</v>
      </c>
      <c r="I252" s="223"/>
      <c r="J252" s="224">
        <f>ROUND(I252*H252,2)</f>
        <v>0</v>
      </c>
      <c r="K252" s="220" t="s">
        <v>141</v>
      </c>
      <c r="L252" s="44"/>
      <c r="M252" s="225" t="s">
        <v>1</v>
      </c>
      <c r="N252" s="226" t="s">
        <v>39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0.053999999999999999</v>
      </c>
      <c r="T252" s="228">
        <f>S252*H252</f>
        <v>0.053999999999999999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142</v>
      </c>
      <c r="AT252" s="229" t="s">
        <v>137</v>
      </c>
      <c r="AU252" s="229" t="s">
        <v>84</v>
      </c>
      <c r="AY252" s="17" t="s">
        <v>134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82</v>
      </c>
      <c r="BK252" s="230">
        <f>ROUND(I252*H252,2)</f>
        <v>0</v>
      </c>
      <c r="BL252" s="17" t="s">
        <v>142</v>
      </c>
      <c r="BM252" s="229" t="s">
        <v>299</v>
      </c>
    </row>
    <row r="253" s="2" customFormat="1">
      <c r="A253" s="38"/>
      <c r="B253" s="39"/>
      <c r="C253" s="40"/>
      <c r="D253" s="231" t="s">
        <v>144</v>
      </c>
      <c r="E253" s="40"/>
      <c r="F253" s="232" t="s">
        <v>300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144</v>
      </c>
      <c r="AU253" s="17" t="s">
        <v>84</v>
      </c>
    </row>
    <row r="254" s="2" customFormat="1">
      <c r="A254" s="38"/>
      <c r="B254" s="39"/>
      <c r="C254" s="40"/>
      <c r="D254" s="236" t="s">
        <v>146</v>
      </c>
      <c r="E254" s="40"/>
      <c r="F254" s="237" t="s">
        <v>301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146</v>
      </c>
      <c r="AU254" s="17" t="s">
        <v>84</v>
      </c>
    </row>
    <row r="255" s="14" customFormat="1">
      <c r="A255" s="14"/>
      <c r="B255" s="248"/>
      <c r="C255" s="249"/>
      <c r="D255" s="231" t="s">
        <v>148</v>
      </c>
      <c r="E255" s="250" t="s">
        <v>1</v>
      </c>
      <c r="F255" s="251" t="s">
        <v>82</v>
      </c>
      <c r="G255" s="249"/>
      <c r="H255" s="252">
        <v>1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148</v>
      </c>
      <c r="AU255" s="258" t="s">
        <v>84</v>
      </c>
      <c r="AV255" s="14" t="s">
        <v>84</v>
      </c>
      <c r="AW255" s="14" t="s">
        <v>31</v>
      </c>
      <c r="AX255" s="14" t="s">
        <v>82</v>
      </c>
      <c r="AY255" s="258" t="s">
        <v>134</v>
      </c>
    </row>
    <row r="256" s="2" customFormat="1" ht="24.15" customHeight="1">
      <c r="A256" s="38"/>
      <c r="B256" s="39"/>
      <c r="C256" s="218" t="s">
        <v>302</v>
      </c>
      <c r="D256" s="218" t="s">
        <v>137</v>
      </c>
      <c r="E256" s="219" t="s">
        <v>303</v>
      </c>
      <c r="F256" s="220" t="s">
        <v>304</v>
      </c>
      <c r="G256" s="221" t="s">
        <v>154</v>
      </c>
      <c r="H256" s="222">
        <v>20</v>
      </c>
      <c r="I256" s="223"/>
      <c r="J256" s="224">
        <f>ROUND(I256*H256,2)</f>
        <v>0</v>
      </c>
      <c r="K256" s="220" t="s">
        <v>141</v>
      </c>
      <c r="L256" s="44"/>
      <c r="M256" s="225" t="s">
        <v>1</v>
      </c>
      <c r="N256" s="226" t="s">
        <v>39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0.059999999999999998</v>
      </c>
      <c r="T256" s="228">
        <f>S256*H256</f>
        <v>1.2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142</v>
      </c>
      <c r="AT256" s="229" t="s">
        <v>137</v>
      </c>
      <c r="AU256" s="229" t="s">
        <v>84</v>
      </c>
      <c r="AY256" s="17" t="s">
        <v>134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82</v>
      </c>
      <c r="BK256" s="230">
        <f>ROUND(I256*H256,2)</f>
        <v>0</v>
      </c>
      <c r="BL256" s="17" t="s">
        <v>142</v>
      </c>
      <c r="BM256" s="229" t="s">
        <v>305</v>
      </c>
    </row>
    <row r="257" s="2" customFormat="1">
      <c r="A257" s="38"/>
      <c r="B257" s="39"/>
      <c r="C257" s="40"/>
      <c r="D257" s="231" t="s">
        <v>144</v>
      </c>
      <c r="E257" s="40"/>
      <c r="F257" s="232" t="s">
        <v>306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144</v>
      </c>
      <c r="AU257" s="17" t="s">
        <v>84</v>
      </c>
    </row>
    <row r="258" s="2" customFormat="1">
      <c r="A258" s="38"/>
      <c r="B258" s="39"/>
      <c r="C258" s="40"/>
      <c r="D258" s="236" t="s">
        <v>146</v>
      </c>
      <c r="E258" s="40"/>
      <c r="F258" s="237" t="s">
        <v>307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146</v>
      </c>
      <c r="AU258" s="17" t="s">
        <v>84</v>
      </c>
    </row>
    <row r="259" s="14" customFormat="1">
      <c r="A259" s="14"/>
      <c r="B259" s="248"/>
      <c r="C259" s="249"/>
      <c r="D259" s="231" t="s">
        <v>148</v>
      </c>
      <c r="E259" s="250" t="s">
        <v>1</v>
      </c>
      <c r="F259" s="251" t="s">
        <v>308</v>
      </c>
      <c r="G259" s="249"/>
      <c r="H259" s="252">
        <v>20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148</v>
      </c>
      <c r="AU259" s="258" t="s">
        <v>84</v>
      </c>
      <c r="AV259" s="14" t="s">
        <v>84</v>
      </c>
      <c r="AW259" s="14" t="s">
        <v>31</v>
      </c>
      <c r="AX259" s="14" t="s">
        <v>82</v>
      </c>
      <c r="AY259" s="258" t="s">
        <v>134</v>
      </c>
    </row>
    <row r="260" s="2" customFormat="1" ht="24.15" customHeight="1">
      <c r="A260" s="38"/>
      <c r="B260" s="39"/>
      <c r="C260" s="218" t="s">
        <v>309</v>
      </c>
      <c r="D260" s="218" t="s">
        <v>137</v>
      </c>
      <c r="E260" s="219" t="s">
        <v>310</v>
      </c>
      <c r="F260" s="220" t="s">
        <v>311</v>
      </c>
      <c r="G260" s="221" t="s">
        <v>280</v>
      </c>
      <c r="H260" s="222">
        <v>14</v>
      </c>
      <c r="I260" s="223"/>
      <c r="J260" s="224">
        <f>ROUND(I260*H260,2)</f>
        <v>0</v>
      </c>
      <c r="K260" s="220" t="s">
        <v>141</v>
      </c>
      <c r="L260" s="44"/>
      <c r="M260" s="225" t="s">
        <v>1</v>
      </c>
      <c r="N260" s="226" t="s">
        <v>39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0.16500000000000001</v>
      </c>
      <c r="T260" s="228">
        <f>S260*H260</f>
        <v>2.3100000000000001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142</v>
      </c>
      <c r="AT260" s="229" t="s">
        <v>137</v>
      </c>
      <c r="AU260" s="229" t="s">
        <v>84</v>
      </c>
      <c r="AY260" s="17" t="s">
        <v>134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82</v>
      </c>
      <c r="BK260" s="230">
        <f>ROUND(I260*H260,2)</f>
        <v>0</v>
      </c>
      <c r="BL260" s="17" t="s">
        <v>142</v>
      </c>
      <c r="BM260" s="229" t="s">
        <v>312</v>
      </c>
    </row>
    <row r="261" s="2" customFormat="1">
      <c r="A261" s="38"/>
      <c r="B261" s="39"/>
      <c r="C261" s="40"/>
      <c r="D261" s="231" t="s">
        <v>144</v>
      </c>
      <c r="E261" s="40"/>
      <c r="F261" s="232" t="s">
        <v>313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144</v>
      </c>
      <c r="AU261" s="17" t="s">
        <v>84</v>
      </c>
    </row>
    <row r="262" s="2" customFormat="1">
      <c r="A262" s="38"/>
      <c r="B262" s="39"/>
      <c r="C262" s="40"/>
      <c r="D262" s="236" t="s">
        <v>146</v>
      </c>
      <c r="E262" s="40"/>
      <c r="F262" s="237" t="s">
        <v>314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146</v>
      </c>
      <c r="AU262" s="17" t="s">
        <v>84</v>
      </c>
    </row>
    <row r="263" s="2" customFormat="1" ht="24.15" customHeight="1">
      <c r="A263" s="38"/>
      <c r="B263" s="39"/>
      <c r="C263" s="218" t="s">
        <v>315</v>
      </c>
      <c r="D263" s="218" t="s">
        <v>137</v>
      </c>
      <c r="E263" s="219" t="s">
        <v>316</v>
      </c>
      <c r="F263" s="220" t="s">
        <v>317</v>
      </c>
      <c r="G263" s="221" t="s">
        <v>154</v>
      </c>
      <c r="H263" s="222">
        <v>20</v>
      </c>
      <c r="I263" s="223"/>
      <c r="J263" s="224">
        <f>ROUND(I263*H263,2)</f>
        <v>0</v>
      </c>
      <c r="K263" s="220" t="s">
        <v>141</v>
      </c>
      <c r="L263" s="44"/>
      <c r="M263" s="225" t="s">
        <v>1</v>
      </c>
      <c r="N263" s="226" t="s">
        <v>39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0.0092499999999999995</v>
      </c>
      <c r="T263" s="228">
        <f>S263*H263</f>
        <v>0.185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142</v>
      </c>
      <c r="AT263" s="229" t="s">
        <v>137</v>
      </c>
      <c r="AU263" s="229" t="s">
        <v>84</v>
      </c>
      <c r="AY263" s="17" t="s">
        <v>134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82</v>
      </c>
      <c r="BK263" s="230">
        <f>ROUND(I263*H263,2)</f>
        <v>0</v>
      </c>
      <c r="BL263" s="17" t="s">
        <v>142</v>
      </c>
      <c r="BM263" s="229" t="s">
        <v>318</v>
      </c>
    </row>
    <row r="264" s="2" customFormat="1">
      <c r="A264" s="38"/>
      <c r="B264" s="39"/>
      <c r="C264" s="40"/>
      <c r="D264" s="231" t="s">
        <v>144</v>
      </c>
      <c r="E264" s="40"/>
      <c r="F264" s="232" t="s">
        <v>319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144</v>
      </c>
      <c r="AU264" s="17" t="s">
        <v>84</v>
      </c>
    </row>
    <row r="265" s="2" customFormat="1">
      <c r="A265" s="38"/>
      <c r="B265" s="39"/>
      <c r="C265" s="40"/>
      <c r="D265" s="236" t="s">
        <v>146</v>
      </c>
      <c r="E265" s="40"/>
      <c r="F265" s="237" t="s">
        <v>320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146</v>
      </c>
      <c r="AU265" s="17" t="s">
        <v>84</v>
      </c>
    </row>
    <row r="266" s="2" customFormat="1" ht="24.15" customHeight="1">
      <c r="A266" s="38"/>
      <c r="B266" s="39"/>
      <c r="C266" s="218" t="s">
        <v>321</v>
      </c>
      <c r="D266" s="218" t="s">
        <v>137</v>
      </c>
      <c r="E266" s="219" t="s">
        <v>322</v>
      </c>
      <c r="F266" s="220" t="s">
        <v>323</v>
      </c>
      <c r="G266" s="221" t="s">
        <v>154</v>
      </c>
      <c r="H266" s="222">
        <v>20</v>
      </c>
      <c r="I266" s="223"/>
      <c r="J266" s="224">
        <f>ROUND(I266*H266,2)</f>
        <v>0</v>
      </c>
      <c r="K266" s="220" t="s">
        <v>141</v>
      </c>
      <c r="L266" s="44"/>
      <c r="M266" s="225" t="s">
        <v>1</v>
      </c>
      <c r="N266" s="226" t="s">
        <v>39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0.00248</v>
      </c>
      <c r="T266" s="228">
        <f>S266*H266</f>
        <v>0.049599999999999998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142</v>
      </c>
      <c r="AT266" s="229" t="s">
        <v>137</v>
      </c>
      <c r="AU266" s="229" t="s">
        <v>84</v>
      </c>
      <c r="AY266" s="17" t="s">
        <v>134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82</v>
      </c>
      <c r="BK266" s="230">
        <f>ROUND(I266*H266,2)</f>
        <v>0</v>
      </c>
      <c r="BL266" s="17" t="s">
        <v>142</v>
      </c>
      <c r="BM266" s="229" t="s">
        <v>324</v>
      </c>
    </row>
    <row r="267" s="2" customFormat="1">
      <c r="A267" s="38"/>
      <c r="B267" s="39"/>
      <c r="C267" s="40"/>
      <c r="D267" s="231" t="s">
        <v>144</v>
      </c>
      <c r="E267" s="40"/>
      <c r="F267" s="232" t="s">
        <v>325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144</v>
      </c>
      <c r="AU267" s="17" t="s">
        <v>84</v>
      </c>
    </row>
    <row r="268" s="2" customFormat="1">
      <c r="A268" s="38"/>
      <c r="B268" s="39"/>
      <c r="C268" s="40"/>
      <c r="D268" s="236" t="s">
        <v>146</v>
      </c>
      <c r="E268" s="40"/>
      <c r="F268" s="237" t="s">
        <v>326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146</v>
      </c>
      <c r="AU268" s="17" t="s">
        <v>84</v>
      </c>
    </row>
    <row r="269" s="14" customFormat="1">
      <c r="A269" s="14"/>
      <c r="B269" s="248"/>
      <c r="C269" s="249"/>
      <c r="D269" s="231" t="s">
        <v>148</v>
      </c>
      <c r="E269" s="250" t="s">
        <v>1</v>
      </c>
      <c r="F269" s="251" t="s">
        <v>308</v>
      </c>
      <c r="G269" s="249"/>
      <c r="H269" s="252">
        <v>20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148</v>
      </c>
      <c r="AU269" s="258" t="s">
        <v>84</v>
      </c>
      <c r="AV269" s="14" t="s">
        <v>84</v>
      </c>
      <c r="AW269" s="14" t="s">
        <v>31</v>
      </c>
      <c r="AX269" s="14" t="s">
        <v>82</v>
      </c>
      <c r="AY269" s="258" t="s">
        <v>134</v>
      </c>
    </row>
    <row r="270" s="2" customFormat="1" ht="16.5" customHeight="1">
      <c r="A270" s="38"/>
      <c r="B270" s="39"/>
      <c r="C270" s="218" t="s">
        <v>327</v>
      </c>
      <c r="D270" s="218" t="s">
        <v>137</v>
      </c>
      <c r="E270" s="219" t="s">
        <v>328</v>
      </c>
      <c r="F270" s="220" t="s">
        <v>329</v>
      </c>
      <c r="G270" s="221" t="s">
        <v>280</v>
      </c>
      <c r="H270" s="222">
        <v>1</v>
      </c>
      <c r="I270" s="223"/>
      <c r="J270" s="224">
        <f>ROUND(I270*H270,2)</f>
        <v>0</v>
      </c>
      <c r="K270" s="220" t="s">
        <v>141</v>
      </c>
      <c r="L270" s="44"/>
      <c r="M270" s="225" t="s">
        <v>1</v>
      </c>
      <c r="N270" s="226" t="s">
        <v>39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0.192</v>
      </c>
      <c r="T270" s="228">
        <f>S270*H270</f>
        <v>0.192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142</v>
      </c>
      <c r="AT270" s="229" t="s">
        <v>137</v>
      </c>
      <c r="AU270" s="229" t="s">
        <v>84</v>
      </c>
      <c r="AY270" s="17" t="s">
        <v>134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82</v>
      </c>
      <c r="BK270" s="230">
        <f>ROUND(I270*H270,2)</f>
        <v>0</v>
      </c>
      <c r="BL270" s="17" t="s">
        <v>142</v>
      </c>
      <c r="BM270" s="229" t="s">
        <v>330</v>
      </c>
    </row>
    <row r="271" s="2" customFormat="1">
      <c r="A271" s="38"/>
      <c r="B271" s="39"/>
      <c r="C271" s="40"/>
      <c r="D271" s="231" t="s">
        <v>144</v>
      </c>
      <c r="E271" s="40"/>
      <c r="F271" s="232" t="s">
        <v>331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144</v>
      </c>
      <c r="AU271" s="17" t="s">
        <v>84</v>
      </c>
    </row>
    <row r="272" s="2" customFormat="1">
      <c r="A272" s="38"/>
      <c r="B272" s="39"/>
      <c r="C272" s="40"/>
      <c r="D272" s="236" t="s">
        <v>146</v>
      </c>
      <c r="E272" s="40"/>
      <c r="F272" s="237" t="s">
        <v>332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146</v>
      </c>
      <c r="AU272" s="17" t="s">
        <v>84</v>
      </c>
    </row>
    <row r="273" s="14" customFormat="1">
      <c r="A273" s="14"/>
      <c r="B273" s="248"/>
      <c r="C273" s="249"/>
      <c r="D273" s="231" t="s">
        <v>148</v>
      </c>
      <c r="E273" s="250" t="s">
        <v>1</v>
      </c>
      <c r="F273" s="251" t="s">
        <v>82</v>
      </c>
      <c r="G273" s="249"/>
      <c r="H273" s="252">
        <v>1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148</v>
      </c>
      <c r="AU273" s="258" t="s">
        <v>84</v>
      </c>
      <c r="AV273" s="14" t="s">
        <v>84</v>
      </c>
      <c r="AW273" s="14" t="s">
        <v>31</v>
      </c>
      <c r="AX273" s="14" t="s">
        <v>82</v>
      </c>
      <c r="AY273" s="258" t="s">
        <v>134</v>
      </c>
    </row>
    <row r="274" s="2" customFormat="1" ht="21.75" customHeight="1">
      <c r="A274" s="38"/>
      <c r="B274" s="39"/>
      <c r="C274" s="218" t="s">
        <v>333</v>
      </c>
      <c r="D274" s="218" t="s">
        <v>137</v>
      </c>
      <c r="E274" s="219" t="s">
        <v>334</v>
      </c>
      <c r="F274" s="220" t="s">
        <v>335</v>
      </c>
      <c r="G274" s="221" t="s">
        <v>280</v>
      </c>
      <c r="H274" s="222">
        <v>1</v>
      </c>
      <c r="I274" s="223"/>
      <c r="J274" s="224">
        <f>ROUND(I274*H274,2)</f>
        <v>0</v>
      </c>
      <c r="K274" s="220" t="s">
        <v>141</v>
      </c>
      <c r="L274" s="44"/>
      <c r="M274" s="225" t="s">
        <v>1</v>
      </c>
      <c r="N274" s="226" t="s">
        <v>39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0.20999999999999999</v>
      </c>
      <c r="T274" s="228">
        <f>S274*H274</f>
        <v>0.20999999999999999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142</v>
      </c>
      <c r="AT274" s="229" t="s">
        <v>137</v>
      </c>
      <c r="AU274" s="229" t="s">
        <v>84</v>
      </c>
      <c r="AY274" s="17" t="s">
        <v>134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82</v>
      </c>
      <c r="BK274" s="230">
        <f>ROUND(I274*H274,2)</f>
        <v>0</v>
      </c>
      <c r="BL274" s="17" t="s">
        <v>142</v>
      </c>
      <c r="BM274" s="229" t="s">
        <v>336</v>
      </c>
    </row>
    <row r="275" s="2" customFormat="1">
      <c r="A275" s="38"/>
      <c r="B275" s="39"/>
      <c r="C275" s="40"/>
      <c r="D275" s="231" t="s">
        <v>144</v>
      </c>
      <c r="E275" s="40"/>
      <c r="F275" s="232" t="s">
        <v>337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144</v>
      </c>
      <c r="AU275" s="17" t="s">
        <v>84</v>
      </c>
    </row>
    <row r="276" s="2" customFormat="1">
      <c r="A276" s="38"/>
      <c r="B276" s="39"/>
      <c r="C276" s="40"/>
      <c r="D276" s="236" t="s">
        <v>146</v>
      </c>
      <c r="E276" s="40"/>
      <c r="F276" s="237" t="s">
        <v>338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146</v>
      </c>
      <c r="AU276" s="17" t="s">
        <v>84</v>
      </c>
    </row>
    <row r="277" s="2" customFormat="1" ht="24.15" customHeight="1">
      <c r="A277" s="38"/>
      <c r="B277" s="39"/>
      <c r="C277" s="218" t="s">
        <v>339</v>
      </c>
      <c r="D277" s="218" t="s">
        <v>137</v>
      </c>
      <c r="E277" s="219" t="s">
        <v>340</v>
      </c>
      <c r="F277" s="220" t="s">
        <v>341</v>
      </c>
      <c r="G277" s="221" t="s">
        <v>140</v>
      </c>
      <c r="H277" s="222">
        <v>0.89000000000000001</v>
      </c>
      <c r="I277" s="223"/>
      <c r="J277" s="224">
        <f>ROUND(I277*H277,2)</f>
        <v>0</v>
      </c>
      <c r="K277" s="220" t="s">
        <v>141</v>
      </c>
      <c r="L277" s="44"/>
      <c r="M277" s="225" t="s">
        <v>1</v>
      </c>
      <c r="N277" s="226" t="s">
        <v>39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0.074999999999999997</v>
      </c>
      <c r="T277" s="228">
        <f>S277*H277</f>
        <v>0.066750000000000004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142</v>
      </c>
      <c r="AT277" s="229" t="s">
        <v>137</v>
      </c>
      <c r="AU277" s="229" t="s">
        <v>84</v>
      </c>
      <c r="AY277" s="17" t="s">
        <v>134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82</v>
      </c>
      <c r="BK277" s="230">
        <f>ROUND(I277*H277,2)</f>
        <v>0</v>
      </c>
      <c r="BL277" s="17" t="s">
        <v>142</v>
      </c>
      <c r="BM277" s="229" t="s">
        <v>342</v>
      </c>
    </row>
    <row r="278" s="2" customFormat="1">
      <c r="A278" s="38"/>
      <c r="B278" s="39"/>
      <c r="C278" s="40"/>
      <c r="D278" s="231" t="s">
        <v>144</v>
      </c>
      <c r="E278" s="40"/>
      <c r="F278" s="232" t="s">
        <v>343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144</v>
      </c>
      <c r="AU278" s="17" t="s">
        <v>84</v>
      </c>
    </row>
    <row r="279" s="2" customFormat="1">
      <c r="A279" s="38"/>
      <c r="B279" s="39"/>
      <c r="C279" s="40"/>
      <c r="D279" s="236" t="s">
        <v>146</v>
      </c>
      <c r="E279" s="40"/>
      <c r="F279" s="237" t="s">
        <v>344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146</v>
      </c>
      <c r="AU279" s="17" t="s">
        <v>84</v>
      </c>
    </row>
    <row r="280" s="14" customFormat="1">
      <c r="A280" s="14"/>
      <c r="B280" s="248"/>
      <c r="C280" s="249"/>
      <c r="D280" s="231" t="s">
        <v>148</v>
      </c>
      <c r="E280" s="250" t="s">
        <v>1</v>
      </c>
      <c r="F280" s="251" t="s">
        <v>345</v>
      </c>
      <c r="G280" s="249"/>
      <c r="H280" s="252">
        <v>0.89000000000000001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148</v>
      </c>
      <c r="AU280" s="258" t="s">
        <v>84</v>
      </c>
      <c r="AV280" s="14" t="s">
        <v>84</v>
      </c>
      <c r="AW280" s="14" t="s">
        <v>31</v>
      </c>
      <c r="AX280" s="14" t="s">
        <v>82</v>
      </c>
      <c r="AY280" s="258" t="s">
        <v>134</v>
      </c>
    </row>
    <row r="281" s="2" customFormat="1" ht="24.15" customHeight="1">
      <c r="A281" s="38"/>
      <c r="B281" s="39"/>
      <c r="C281" s="218" t="s">
        <v>346</v>
      </c>
      <c r="D281" s="218" t="s">
        <v>137</v>
      </c>
      <c r="E281" s="219" t="s">
        <v>347</v>
      </c>
      <c r="F281" s="220" t="s">
        <v>348</v>
      </c>
      <c r="G281" s="221" t="s">
        <v>140</v>
      </c>
      <c r="H281" s="222">
        <v>12.18</v>
      </c>
      <c r="I281" s="223"/>
      <c r="J281" s="224">
        <f>ROUND(I281*H281,2)</f>
        <v>0</v>
      </c>
      <c r="K281" s="220" t="s">
        <v>141</v>
      </c>
      <c r="L281" s="44"/>
      <c r="M281" s="225" t="s">
        <v>1</v>
      </c>
      <c r="N281" s="226" t="s">
        <v>39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0.062</v>
      </c>
      <c r="T281" s="228">
        <f>S281*H281</f>
        <v>0.75515999999999994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142</v>
      </c>
      <c r="AT281" s="229" t="s">
        <v>137</v>
      </c>
      <c r="AU281" s="229" t="s">
        <v>84</v>
      </c>
      <c r="AY281" s="17" t="s">
        <v>134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82</v>
      </c>
      <c r="BK281" s="230">
        <f>ROUND(I281*H281,2)</f>
        <v>0</v>
      </c>
      <c r="BL281" s="17" t="s">
        <v>142</v>
      </c>
      <c r="BM281" s="229" t="s">
        <v>349</v>
      </c>
    </row>
    <row r="282" s="2" customFormat="1">
      <c r="A282" s="38"/>
      <c r="B282" s="39"/>
      <c r="C282" s="40"/>
      <c r="D282" s="231" t="s">
        <v>144</v>
      </c>
      <c r="E282" s="40"/>
      <c r="F282" s="232" t="s">
        <v>350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144</v>
      </c>
      <c r="AU282" s="17" t="s">
        <v>84</v>
      </c>
    </row>
    <row r="283" s="2" customFormat="1">
      <c r="A283" s="38"/>
      <c r="B283" s="39"/>
      <c r="C283" s="40"/>
      <c r="D283" s="236" t="s">
        <v>146</v>
      </c>
      <c r="E283" s="40"/>
      <c r="F283" s="237" t="s">
        <v>351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146</v>
      </c>
      <c r="AU283" s="17" t="s">
        <v>84</v>
      </c>
    </row>
    <row r="284" s="14" customFormat="1">
      <c r="A284" s="14"/>
      <c r="B284" s="248"/>
      <c r="C284" s="249"/>
      <c r="D284" s="231" t="s">
        <v>148</v>
      </c>
      <c r="E284" s="250" t="s">
        <v>1</v>
      </c>
      <c r="F284" s="251" t="s">
        <v>352</v>
      </c>
      <c r="G284" s="249"/>
      <c r="H284" s="252">
        <v>4.4800000000000004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148</v>
      </c>
      <c r="AU284" s="258" t="s">
        <v>84</v>
      </c>
      <c r="AV284" s="14" t="s">
        <v>84</v>
      </c>
      <c r="AW284" s="14" t="s">
        <v>31</v>
      </c>
      <c r="AX284" s="14" t="s">
        <v>74</v>
      </c>
      <c r="AY284" s="258" t="s">
        <v>134</v>
      </c>
    </row>
    <row r="285" s="14" customFormat="1">
      <c r="A285" s="14"/>
      <c r="B285" s="248"/>
      <c r="C285" s="249"/>
      <c r="D285" s="231" t="s">
        <v>148</v>
      </c>
      <c r="E285" s="250" t="s">
        <v>1</v>
      </c>
      <c r="F285" s="251" t="s">
        <v>353</v>
      </c>
      <c r="G285" s="249"/>
      <c r="H285" s="252">
        <v>7.7000000000000002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8" t="s">
        <v>148</v>
      </c>
      <c r="AU285" s="258" t="s">
        <v>84</v>
      </c>
      <c r="AV285" s="14" t="s">
        <v>84</v>
      </c>
      <c r="AW285" s="14" t="s">
        <v>31</v>
      </c>
      <c r="AX285" s="14" t="s">
        <v>74</v>
      </c>
      <c r="AY285" s="258" t="s">
        <v>134</v>
      </c>
    </row>
    <row r="286" s="15" customFormat="1">
      <c r="A286" s="15"/>
      <c r="B286" s="259"/>
      <c r="C286" s="260"/>
      <c r="D286" s="231" t="s">
        <v>148</v>
      </c>
      <c r="E286" s="261" t="s">
        <v>1</v>
      </c>
      <c r="F286" s="262" t="s">
        <v>220</v>
      </c>
      <c r="G286" s="260"/>
      <c r="H286" s="263">
        <v>12.18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9" t="s">
        <v>148</v>
      </c>
      <c r="AU286" s="269" t="s">
        <v>84</v>
      </c>
      <c r="AV286" s="15" t="s">
        <v>142</v>
      </c>
      <c r="AW286" s="15" t="s">
        <v>31</v>
      </c>
      <c r="AX286" s="15" t="s">
        <v>82</v>
      </c>
      <c r="AY286" s="269" t="s">
        <v>134</v>
      </c>
    </row>
    <row r="287" s="2" customFormat="1" ht="21.75" customHeight="1">
      <c r="A287" s="38"/>
      <c r="B287" s="39"/>
      <c r="C287" s="218" t="s">
        <v>354</v>
      </c>
      <c r="D287" s="218" t="s">
        <v>137</v>
      </c>
      <c r="E287" s="219" t="s">
        <v>355</v>
      </c>
      <c r="F287" s="220" t="s">
        <v>356</v>
      </c>
      <c r="G287" s="221" t="s">
        <v>140</v>
      </c>
      <c r="H287" s="222">
        <v>18</v>
      </c>
      <c r="I287" s="223"/>
      <c r="J287" s="224">
        <f>ROUND(I287*H287,2)</f>
        <v>0</v>
      </c>
      <c r="K287" s="220" t="s">
        <v>141</v>
      </c>
      <c r="L287" s="44"/>
      <c r="M287" s="225" t="s">
        <v>1</v>
      </c>
      <c r="N287" s="226" t="s">
        <v>39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0.087999999999999995</v>
      </c>
      <c r="T287" s="228">
        <f>S287*H287</f>
        <v>1.5839999999999999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142</v>
      </c>
      <c r="AT287" s="229" t="s">
        <v>137</v>
      </c>
      <c r="AU287" s="229" t="s">
        <v>84</v>
      </c>
      <c r="AY287" s="17" t="s">
        <v>134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82</v>
      </c>
      <c r="BK287" s="230">
        <f>ROUND(I287*H287,2)</f>
        <v>0</v>
      </c>
      <c r="BL287" s="17" t="s">
        <v>142</v>
      </c>
      <c r="BM287" s="229" t="s">
        <v>357</v>
      </c>
    </row>
    <row r="288" s="2" customFormat="1">
      <c r="A288" s="38"/>
      <c r="B288" s="39"/>
      <c r="C288" s="40"/>
      <c r="D288" s="231" t="s">
        <v>144</v>
      </c>
      <c r="E288" s="40"/>
      <c r="F288" s="232" t="s">
        <v>358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144</v>
      </c>
      <c r="AU288" s="17" t="s">
        <v>84</v>
      </c>
    </row>
    <row r="289" s="2" customFormat="1">
      <c r="A289" s="38"/>
      <c r="B289" s="39"/>
      <c r="C289" s="40"/>
      <c r="D289" s="236" t="s">
        <v>146</v>
      </c>
      <c r="E289" s="40"/>
      <c r="F289" s="237" t="s">
        <v>359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146</v>
      </c>
      <c r="AU289" s="17" t="s">
        <v>84</v>
      </c>
    </row>
    <row r="290" s="14" customFormat="1">
      <c r="A290" s="14"/>
      <c r="B290" s="248"/>
      <c r="C290" s="249"/>
      <c r="D290" s="231" t="s">
        <v>148</v>
      </c>
      <c r="E290" s="250" t="s">
        <v>1</v>
      </c>
      <c r="F290" s="251" t="s">
        <v>360</v>
      </c>
      <c r="G290" s="249"/>
      <c r="H290" s="252">
        <v>18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148</v>
      </c>
      <c r="AU290" s="258" t="s">
        <v>84</v>
      </c>
      <c r="AV290" s="14" t="s">
        <v>84</v>
      </c>
      <c r="AW290" s="14" t="s">
        <v>31</v>
      </c>
      <c r="AX290" s="14" t="s">
        <v>82</v>
      </c>
      <c r="AY290" s="258" t="s">
        <v>134</v>
      </c>
    </row>
    <row r="291" s="12" customFormat="1" ht="22.8" customHeight="1">
      <c r="A291" s="12"/>
      <c r="B291" s="202"/>
      <c r="C291" s="203"/>
      <c r="D291" s="204" t="s">
        <v>73</v>
      </c>
      <c r="E291" s="216" t="s">
        <v>361</v>
      </c>
      <c r="F291" s="216" t="s">
        <v>362</v>
      </c>
      <c r="G291" s="203"/>
      <c r="H291" s="203"/>
      <c r="I291" s="206"/>
      <c r="J291" s="217">
        <f>BK291</f>
        <v>0</v>
      </c>
      <c r="K291" s="203"/>
      <c r="L291" s="208"/>
      <c r="M291" s="209"/>
      <c r="N291" s="210"/>
      <c r="O291" s="210"/>
      <c r="P291" s="211">
        <f>SUM(P292:P295)</f>
        <v>0</v>
      </c>
      <c r="Q291" s="210"/>
      <c r="R291" s="211">
        <f>SUM(R292:R295)</f>
        <v>0</v>
      </c>
      <c r="S291" s="210"/>
      <c r="T291" s="212">
        <f>SUM(T292:T295)</f>
        <v>0.27000000000000002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82</v>
      </c>
      <c r="AT291" s="214" t="s">
        <v>73</v>
      </c>
      <c r="AU291" s="214" t="s">
        <v>82</v>
      </c>
      <c r="AY291" s="213" t="s">
        <v>134</v>
      </c>
      <c r="BK291" s="215">
        <f>SUM(BK292:BK295)</f>
        <v>0</v>
      </c>
    </row>
    <row r="292" s="2" customFormat="1" ht="24.15" customHeight="1">
      <c r="A292" s="38"/>
      <c r="B292" s="39"/>
      <c r="C292" s="218" t="s">
        <v>363</v>
      </c>
      <c r="D292" s="218" t="s">
        <v>137</v>
      </c>
      <c r="E292" s="219" t="s">
        <v>364</v>
      </c>
      <c r="F292" s="220" t="s">
        <v>365</v>
      </c>
      <c r="G292" s="221" t="s">
        <v>280</v>
      </c>
      <c r="H292" s="222">
        <v>5</v>
      </c>
      <c r="I292" s="223"/>
      <c r="J292" s="224">
        <f>ROUND(I292*H292,2)</f>
        <v>0</v>
      </c>
      <c r="K292" s="220" t="s">
        <v>141</v>
      </c>
      <c r="L292" s="44"/>
      <c r="M292" s="225" t="s">
        <v>1</v>
      </c>
      <c r="N292" s="226" t="s">
        <v>39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0.053999999999999999</v>
      </c>
      <c r="T292" s="228">
        <f>S292*H292</f>
        <v>0.27000000000000002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142</v>
      </c>
      <c r="AT292" s="229" t="s">
        <v>137</v>
      </c>
      <c r="AU292" s="229" t="s">
        <v>84</v>
      </c>
      <c r="AY292" s="17" t="s">
        <v>134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82</v>
      </c>
      <c r="BK292" s="230">
        <f>ROUND(I292*H292,2)</f>
        <v>0</v>
      </c>
      <c r="BL292" s="17" t="s">
        <v>142</v>
      </c>
      <c r="BM292" s="229" t="s">
        <v>366</v>
      </c>
    </row>
    <row r="293" s="2" customFormat="1">
      <c r="A293" s="38"/>
      <c r="B293" s="39"/>
      <c r="C293" s="40"/>
      <c r="D293" s="231" t="s">
        <v>144</v>
      </c>
      <c r="E293" s="40"/>
      <c r="F293" s="232" t="s">
        <v>367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144</v>
      </c>
      <c r="AU293" s="17" t="s">
        <v>84</v>
      </c>
    </row>
    <row r="294" s="2" customFormat="1">
      <c r="A294" s="38"/>
      <c r="B294" s="39"/>
      <c r="C294" s="40"/>
      <c r="D294" s="236" t="s">
        <v>146</v>
      </c>
      <c r="E294" s="40"/>
      <c r="F294" s="237" t="s">
        <v>368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146</v>
      </c>
      <c r="AU294" s="17" t="s">
        <v>84</v>
      </c>
    </row>
    <row r="295" s="14" customFormat="1">
      <c r="A295" s="14"/>
      <c r="B295" s="248"/>
      <c r="C295" s="249"/>
      <c r="D295" s="231" t="s">
        <v>148</v>
      </c>
      <c r="E295" s="250" t="s">
        <v>1</v>
      </c>
      <c r="F295" s="251" t="s">
        <v>369</v>
      </c>
      <c r="G295" s="249"/>
      <c r="H295" s="252">
        <v>5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148</v>
      </c>
      <c r="AU295" s="258" t="s">
        <v>84</v>
      </c>
      <c r="AV295" s="14" t="s">
        <v>84</v>
      </c>
      <c r="AW295" s="14" t="s">
        <v>31</v>
      </c>
      <c r="AX295" s="14" t="s">
        <v>82</v>
      </c>
      <c r="AY295" s="258" t="s">
        <v>134</v>
      </c>
    </row>
    <row r="296" s="12" customFormat="1" ht="22.8" customHeight="1">
      <c r="A296" s="12"/>
      <c r="B296" s="202"/>
      <c r="C296" s="203"/>
      <c r="D296" s="204" t="s">
        <v>73</v>
      </c>
      <c r="E296" s="216" t="s">
        <v>370</v>
      </c>
      <c r="F296" s="216" t="s">
        <v>371</v>
      </c>
      <c r="G296" s="203"/>
      <c r="H296" s="203"/>
      <c r="I296" s="206"/>
      <c r="J296" s="217">
        <f>BK296</f>
        <v>0</v>
      </c>
      <c r="K296" s="203"/>
      <c r="L296" s="208"/>
      <c r="M296" s="209"/>
      <c r="N296" s="210"/>
      <c r="O296" s="210"/>
      <c r="P296" s="211">
        <f>SUM(P297:P311)</f>
        <v>0</v>
      </c>
      <c r="Q296" s="210"/>
      <c r="R296" s="211">
        <f>SUM(R297:R311)</f>
        <v>0</v>
      </c>
      <c r="S296" s="210"/>
      <c r="T296" s="212">
        <f>SUM(T297:T311)</f>
        <v>133.62975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82</v>
      </c>
      <c r="AT296" s="214" t="s">
        <v>73</v>
      </c>
      <c r="AU296" s="214" t="s">
        <v>82</v>
      </c>
      <c r="AY296" s="213" t="s">
        <v>134</v>
      </c>
      <c r="BK296" s="215">
        <f>SUM(BK297:BK311)</f>
        <v>0</v>
      </c>
    </row>
    <row r="297" s="2" customFormat="1" ht="24.15" customHeight="1">
      <c r="A297" s="38"/>
      <c r="B297" s="39"/>
      <c r="C297" s="218" t="s">
        <v>372</v>
      </c>
      <c r="D297" s="218" t="s">
        <v>137</v>
      </c>
      <c r="E297" s="219" t="s">
        <v>373</v>
      </c>
      <c r="F297" s="220" t="s">
        <v>374</v>
      </c>
      <c r="G297" s="221" t="s">
        <v>169</v>
      </c>
      <c r="H297" s="222">
        <v>97.5</v>
      </c>
      <c r="I297" s="223"/>
      <c r="J297" s="224">
        <f>ROUND(I297*H297,2)</f>
        <v>0</v>
      </c>
      <c r="K297" s="220" t="s">
        <v>141</v>
      </c>
      <c r="L297" s="44"/>
      <c r="M297" s="225" t="s">
        <v>1</v>
      </c>
      <c r="N297" s="226" t="s">
        <v>39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0.039</v>
      </c>
      <c r="T297" s="228">
        <f>S297*H297</f>
        <v>3.8025000000000002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142</v>
      </c>
      <c r="AT297" s="229" t="s">
        <v>137</v>
      </c>
      <c r="AU297" s="229" t="s">
        <v>84</v>
      </c>
      <c r="AY297" s="17" t="s">
        <v>134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82</v>
      </c>
      <c r="BK297" s="230">
        <f>ROUND(I297*H297,2)</f>
        <v>0</v>
      </c>
      <c r="BL297" s="17" t="s">
        <v>142</v>
      </c>
      <c r="BM297" s="229" t="s">
        <v>375</v>
      </c>
    </row>
    <row r="298" s="2" customFormat="1">
      <c r="A298" s="38"/>
      <c r="B298" s="39"/>
      <c r="C298" s="40"/>
      <c r="D298" s="231" t="s">
        <v>144</v>
      </c>
      <c r="E298" s="40"/>
      <c r="F298" s="232" t="s">
        <v>376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144</v>
      </c>
      <c r="AU298" s="17" t="s">
        <v>84</v>
      </c>
    </row>
    <row r="299" s="2" customFormat="1">
      <c r="A299" s="38"/>
      <c r="B299" s="39"/>
      <c r="C299" s="40"/>
      <c r="D299" s="236" t="s">
        <v>146</v>
      </c>
      <c r="E299" s="40"/>
      <c r="F299" s="237" t="s">
        <v>377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146</v>
      </c>
      <c r="AU299" s="17" t="s">
        <v>84</v>
      </c>
    </row>
    <row r="300" s="13" customFormat="1">
      <c r="A300" s="13"/>
      <c r="B300" s="238"/>
      <c r="C300" s="239"/>
      <c r="D300" s="231" t="s">
        <v>148</v>
      </c>
      <c r="E300" s="240" t="s">
        <v>1</v>
      </c>
      <c r="F300" s="241" t="s">
        <v>378</v>
      </c>
      <c r="G300" s="239"/>
      <c r="H300" s="240" t="s">
        <v>1</v>
      </c>
      <c r="I300" s="242"/>
      <c r="J300" s="239"/>
      <c r="K300" s="239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148</v>
      </c>
      <c r="AU300" s="247" t="s">
        <v>84</v>
      </c>
      <c r="AV300" s="13" t="s">
        <v>82</v>
      </c>
      <c r="AW300" s="13" t="s">
        <v>31</v>
      </c>
      <c r="AX300" s="13" t="s">
        <v>74</v>
      </c>
      <c r="AY300" s="247" t="s">
        <v>134</v>
      </c>
    </row>
    <row r="301" s="14" customFormat="1">
      <c r="A301" s="14"/>
      <c r="B301" s="248"/>
      <c r="C301" s="249"/>
      <c r="D301" s="231" t="s">
        <v>148</v>
      </c>
      <c r="E301" s="250" t="s">
        <v>1</v>
      </c>
      <c r="F301" s="251" t="s">
        <v>379</v>
      </c>
      <c r="G301" s="249"/>
      <c r="H301" s="252">
        <v>97.5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148</v>
      </c>
      <c r="AU301" s="258" t="s">
        <v>84</v>
      </c>
      <c r="AV301" s="14" t="s">
        <v>84</v>
      </c>
      <c r="AW301" s="14" t="s">
        <v>31</v>
      </c>
      <c r="AX301" s="14" t="s">
        <v>82</v>
      </c>
      <c r="AY301" s="258" t="s">
        <v>134</v>
      </c>
    </row>
    <row r="302" s="2" customFormat="1" ht="33" customHeight="1">
      <c r="A302" s="38"/>
      <c r="B302" s="39"/>
      <c r="C302" s="218" t="s">
        <v>380</v>
      </c>
      <c r="D302" s="218" t="s">
        <v>137</v>
      </c>
      <c r="E302" s="219" t="s">
        <v>381</v>
      </c>
      <c r="F302" s="220" t="s">
        <v>382</v>
      </c>
      <c r="G302" s="221" t="s">
        <v>169</v>
      </c>
      <c r="H302" s="222">
        <v>370.935</v>
      </c>
      <c r="I302" s="223"/>
      <c r="J302" s="224">
        <f>ROUND(I302*H302,2)</f>
        <v>0</v>
      </c>
      <c r="K302" s="220" t="s">
        <v>141</v>
      </c>
      <c r="L302" s="44"/>
      <c r="M302" s="225" t="s">
        <v>1</v>
      </c>
      <c r="N302" s="226" t="s">
        <v>39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0.34999999999999998</v>
      </c>
      <c r="T302" s="228">
        <f>S302*H302</f>
        <v>129.82724999999999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142</v>
      </c>
      <c r="AT302" s="229" t="s">
        <v>137</v>
      </c>
      <c r="AU302" s="229" t="s">
        <v>84</v>
      </c>
      <c r="AY302" s="17" t="s">
        <v>134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82</v>
      </c>
      <c r="BK302" s="230">
        <f>ROUND(I302*H302,2)</f>
        <v>0</v>
      </c>
      <c r="BL302" s="17" t="s">
        <v>142</v>
      </c>
      <c r="BM302" s="229" t="s">
        <v>383</v>
      </c>
    </row>
    <row r="303" s="2" customFormat="1">
      <c r="A303" s="38"/>
      <c r="B303" s="39"/>
      <c r="C303" s="40"/>
      <c r="D303" s="231" t="s">
        <v>144</v>
      </c>
      <c r="E303" s="40"/>
      <c r="F303" s="232" t="s">
        <v>384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144</v>
      </c>
      <c r="AU303" s="17" t="s">
        <v>84</v>
      </c>
    </row>
    <row r="304" s="2" customFormat="1">
      <c r="A304" s="38"/>
      <c r="B304" s="39"/>
      <c r="C304" s="40"/>
      <c r="D304" s="236" t="s">
        <v>146</v>
      </c>
      <c r="E304" s="40"/>
      <c r="F304" s="237" t="s">
        <v>385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146</v>
      </c>
      <c r="AU304" s="17" t="s">
        <v>84</v>
      </c>
    </row>
    <row r="305" s="13" customFormat="1">
      <c r="A305" s="13"/>
      <c r="B305" s="238"/>
      <c r="C305" s="239"/>
      <c r="D305" s="231" t="s">
        <v>148</v>
      </c>
      <c r="E305" s="240" t="s">
        <v>1</v>
      </c>
      <c r="F305" s="241" t="s">
        <v>386</v>
      </c>
      <c r="G305" s="239"/>
      <c r="H305" s="240" t="s">
        <v>1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148</v>
      </c>
      <c r="AU305" s="247" t="s">
        <v>84</v>
      </c>
      <c r="AV305" s="13" t="s">
        <v>82</v>
      </c>
      <c r="AW305" s="13" t="s">
        <v>31</v>
      </c>
      <c r="AX305" s="13" t="s">
        <v>74</v>
      </c>
      <c r="AY305" s="247" t="s">
        <v>134</v>
      </c>
    </row>
    <row r="306" s="14" customFormat="1">
      <c r="A306" s="14"/>
      <c r="B306" s="248"/>
      <c r="C306" s="249"/>
      <c r="D306" s="231" t="s">
        <v>148</v>
      </c>
      <c r="E306" s="250" t="s">
        <v>1</v>
      </c>
      <c r="F306" s="251" t="s">
        <v>387</v>
      </c>
      <c r="G306" s="249"/>
      <c r="H306" s="252">
        <v>257.375</v>
      </c>
      <c r="I306" s="253"/>
      <c r="J306" s="249"/>
      <c r="K306" s="249"/>
      <c r="L306" s="254"/>
      <c r="M306" s="255"/>
      <c r="N306" s="256"/>
      <c r="O306" s="256"/>
      <c r="P306" s="256"/>
      <c r="Q306" s="256"/>
      <c r="R306" s="256"/>
      <c r="S306" s="256"/>
      <c r="T306" s="25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8" t="s">
        <v>148</v>
      </c>
      <c r="AU306" s="258" t="s">
        <v>84</v>
      </c>
      <c r="AV306" s="14" t="s">
        <v>84</v>
      </c>
      <c r="AW306" s="14" t="s">
        <v>31</v>
      </c>
      <c r="AX306" s="14" t="s">
        <v>74</v>
      </c>
      <c r="AY306" s="258" t="s">
        <v>134</v>
      </c>
    </row>
    <row r="307" s="13" customFormat="1">
      <c r="A307" s="13"/>
      <c r="B307" s="238"/>
      <c r="C307" s="239"/>
      <c r="D307" s="231" t="s">
        <v>148</v>
      </c>
      <c r="E307" s="240" t="s">
        <v>1</v>
      </c>
      <c r="F307" s="241" t="s">
        <v>388</v>
      </c>
      <c r="G307" s="239"/>
      <c r="H307" s="240" t="s">
        <v>1</v>
      </c>
      <c r="I307" s="242"/>
      <c r="J307" s="239"/>
      <c r="K307" s="239"/>
      <c r="L307" s="243"/>
      <c r="M307" s="244"/>
      <c r="N307" s="245"/>
      <c r="O307" s="245"/>
      <c r="P307" s="245"/>
      <c r="Q307" s="245"/>
      <c r="R307" s="245"/>
      <c r="S307" s="245"/>
      <c r="T307" s="24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7" t="s">
        <v>148</v>
      </c>
      <c r="AU307" s="247" t="s">
        <v>84</v>
      </c>
      <c r="AV307" s="13" t="s">
        <v>82</v>
      </c>
      <c r="AW307" s="13" t="s">
        <v>31</v>
      </c>
      <c r="AX307" s="13" t="s">
        <v>74</v>
      </c>
      <c r="AY307" s="247" t="s">
        <v>134</v>
      </c>
    </row>
    <row r="308" s="14" customFormat="1">
      <c r="A308" s="14"/>
      <c r="B308" s="248"/>
      <c r="C308" s="249"/>
      <c r="D308" s="231" t="s">
        <v>148</v>
      </c>
      <c r="E308" s="250" t="s">
        <v>1</v>
      </c>
      <c r="F308" s="251" t="s">
        <v>389</v>
      </c>
      <c r="G308" s="249"/>
      <c r="H308" s="252">
        <v>82.359999999999999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8" t="s">
        <v>148</v>
      </c>
      <c r="AU308" s="258" t="s">
        <v>84</v>
      </c>
      <c r="AV308" s="14" t="s">
        <v>84</v>
      </c>
      <c r="AW308" s="14" t="s">
        <v>31</v>
      </c>
      <c r="AX308" s="14" t="s">
        <v>74</v>
      </c>
      <c r="AY308" s="258" t="s">
        <v>134</v>
      </c>
    </row>
    <row r="309" s="13" customFormat="1">
      <c r="A309" s="13"/>
      <c r="B309" s="238"/>
      <c r="C309" s="239"/>
      <c r="D309" s="231" t="s">
        <v>148</v>
      </c>
      <c r="E309" s="240" t="s">
        <v>1</v>
      </c>
      <c r="F309" s="241" t="s">
        <v>390</v>
      </c>
      <c r="G309" s="239"/>
      <c r="H309" s="240" t="s">
        <v>1</v>
      </c>
      <c r="I309" s="242"/>
      <c r="J309" s="239"/>
      <c r="K309" s="239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148</v>
      </c>
      <c r="AU309" s="247" t="s">
        <v>84</v>
      </c>
      <c r="AV309" s="13" t="s">
        <v>82</v>
      </c>
      <c r="AW309" s="13" t="s">
        <v>31</v>
      </c>
      <c r="AX309" s="13" t="s">
        <v>74</v>
      </c>
      <c r="AY309" s="247" t="s">
        <v>134</v>
      </c>
    </row>
    <row r="310" s="14" customFormat="1">
      <c r="A310" s="14"/>
      <c r="B310" s="248"/>
      <c r="C310" s="249"/>
      <c r="D310" s="231" t="s">
        <v>148</v>
      </c>
      <c r="E310" s="250" t="s">
        <v>1</v>
      </c>
      <c r="F310" s="251" t="s">
        <v>391</v>
      </c>
      <c r="G310" s="249"/>
      <c r="H310" s="252">
        <v>31.199999999999999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8" t="s">
        <v>148</v>
      </c>
      <c r="AU310" s="258" t="s">
        <v>84</v>
      </c>
      <c r="AV310" s="14" t="s">
        <v>84</v>
      </c>
      <c r="AW310" s="14" t="s">
        <v>31</v>
      </c>
      <c r="AX310" s="14" t="s">
        <v>74</v>
      </c>
      <c r="AY310" s="258" t="s">
        <v>134</v>
      </c>
    </row>
    <row r="311" s="15" customFormat="1">
      <c r="A311" s="15"/>
      <c r="B311" s="259"/>
      <c r="C311" s="260"/>
      <c r="D311" s="231" t="s">
        <v>148</v>
      </c>
      <c r="E311" s="261" t="s">
        <v>1</v>
      </c>
      <c r="F311" s="262" t="s">
        <v>220</v>
      </c>
      <c r="G311" s="260"/>
      <c r="H311" s="263">
        <v>370.935</v>
      </c>
      <c r="I311" s="264"/>
      <c r="J311" s="260"/>
      <c r="K311" s="260"/>
      <c r="L311" s="265"/>
      <c r="M311" s="266"/>
      <c r="N311" s="267"/>
      <c r="O311" s="267"/>
      <c r="P311" s="267"/>
      <c r="Q311" s="267"/>
      <c r="R311" s="267"/>
      <c r="S311" s="267"/>
      <c r="T311" s="26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9" t="s">
        <v>148</v>
      </c>
      <c r="AU311" s="269" t="s">
        <v>84</v>
      </c>
      <c r="AV311" s="15" t="s">
        <v>142</v>
      </c>
      <c r="AW311" s="15" t="s">
        <v>31</v>
      </c>
      <c r="AX311" s="15" t="s">
        <v>82</v>
      </c>
      <c r="AY311" s="269" t="s">
        <v>134</v>
      </c>
    </row>
    <row r="312" s="12" customFormat="1" ht="22.8" customHeight="1">
      <c r="A312" s="12"/>
      <c r="B312" s="202"/>
      <c r="C312" s="203"/>
      <c r="D312" s="204" t="s">
        <v>73</v>
      </c>
      <c r="E312" s="216" t="s">
        <v>392</v>
      </c>
      <c r="F312" s="216" t="s">
        <v>393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SUM(P313:P361)</f>
        <v>0</v>
      </c>
      <c r="Q312" s="210"/>
      <c r="R312" s="211">
        <f>SUM(R313:R361)</f>
        <v>0.013018499999999999</v>
      </c>
      <c r="S312" s="210"/>
      <c r="T312" s="212">
        <f>SUM(T313:T361)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82</v>
      </c>
      <c r="AT312" s="214" t="s">
        <v>73</v>
      </c>
      <c r="AU312" s="214" t="s">
        <v>82</v>
      </c>
      <c r="AY312" s="213" t="s">
        <v>134</v>
      </c>
      <c r="BK312" s="215">
        <f>SUM(BK313:BK361)</f>
        <v>0</v>
      </c>
    </row>
    <row r="313" s="2" customFormat="1" ht="16.5" customHeight="1">
      <c r="A313" s="38"/>
      <c r="B313" s="39"/>
      <c r="C313" s="218" t="s">
        <v>394</v>
      </c>
      <c r="D313" s="218" t="s">
        <v>137</v>
      </c>
      <c r="E313" s="219" t="s">
        <v>395</v>
      </c>
      <c r="F313" s="220" t="s">
        <v>396</v>
      </c>
      <c r="G313" s="221" t="s">
        <v>201</v>
      </c>
      <c r="H313" s="222">
        <v>162.83099999999999</v>
      </c>
      <c r="I313" s="223"/>
      <c r="J313" s="224">
        <f>ROUND(I313*H313,2)</f>
        <v>0</v>
      </c>
      <c r="K313" s="220" t="s">
        <v>141</v>
      </c>
      <c r="L313" s="44"/>
      <c r="M313" s="225" t="s">
        <v>1</v>
      </c>
      <c r="N313" s="226" t="s">
        <v>39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142</v>
      </c>
      <c r="AT313" s="229" t="s">
        <v>137</v>
      </c>
      <c r="AU313" s="229" t="s">
        <v>84</v>
      </c>
      <c r="AY313" s="17" t="s">
        <v>134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82</v>
      </c>
      <c r="BK313" s="230">
        <f>ROUND(I313*H313,2)</f>
        <v>0</v>
      </c>
      <c r="BL313" s="17" t="s">
        <v>142</v>
      </c>
      <c r="BM313" s="229" t="s">
        <v>397</v>
      </c>
    </row>
    <row r="314" s="2" customFormat="1">
      <c r="A314" s="38"/>
      <c r="B314" s="39"/>
      <c r="C314" s="40"/>
      <c r="D314" s="231" t="s">
        <v>144</v>
      </c>
      <c r="E314" s="40"/>
      <c r="F314" s="232" t="s">
        <v>398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144</v>
      </c>
      <c r="AU314" s="17" t="s">
        <v>84</v>
      </c>
    </row>
    <row r="315" s="2" customFormat="1">
      <c r="A315" s="38"/>
      <c r="B315" s="39"/>
      <c r="C315" s="40"/>
      <c r="D315" s="236" t="s">
        <v>146</v>
      </c>
      <c r="E315" s="40"/>
      <c r="F315" s="237" t="s">
        <v>399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146</v>
      </c>
      <c r="AU315" s="17" t="s">
        <v>84</v>
      </c>
    </row>
    <row r="316" s="2" customFormat="1" ht="24.15" customHeight="1">
      <c r="A316" s="38"/>
      <c r="B316" s="39"/>
      <c r="C316" s="218" t="s">
        <v>400</v>
      </c>
      <c r="D316" s="218" t="s">
        <v>137</v>
      </c>
      <c r="E316" s="219" t="s">
        <v>401</v>
      </c>
      <c r="F316" s="220" t="s">
        <v>402</v>
      </c>
      <c r="G316" s="221" t="s">
        <v>201</v>
      </c>
      <c r="H316" s="222">
        <v>2.367</v>
      </c>
      <c r="I316" s="223"/>
      <c r="J316" s="224">
        <f>ROUND(I316*H316,2)</f>
        <v>0</v>
      </c>
      <c r="K316" s="220" t="s">
        <v>141</v>
      </c>
      <c r="L316" s="44"/>
      <c r="M316" s="225" t="s">
        <v>1</v>
      </c>
      <c r="N316" s="226" t="s">
        <v>39</v>
      </c>
      <c r="O316" s="91"/>
      <c r="P316" s="227">
        <f>O316*H316</f>
        <v>0</v>
      </c>
      <c r="Q316" s="227">
        <v>0.0054999999999999997</v>
      </c>
      <c r="R316" s="227">
        <f>Q316*H316</f>
        <v>0.013018499999999999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142</v>
      </c>
      <c r="AT316" s="229" t="s">
        <v>137</v>
      </c>
      <c r="AU316" s="229" t="s">
        <v>84</v>
      </c>
      <c r="AY316" s="17" t="s">
        <v>134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82</v>
      </c>
      <c r="BK316" s="230">
        <f>ROUND(I316*H316,2)</f>
        <v>0</v>
      </c>
      <c r="BL316" s="17" t="s">
        <v>142</v>
      </c>
      <c r="BM316" s="229" t="s">
        <v>403</v>
      </c>
    </row>
    <row r="317" s="2" customFormat="1">
      <c r="A317" s="38"/>
      <c r="B317" s="39"/>
      <c r="C317" s="40"/>
      <c r="D317" s="231" t="s">
        <v>144</v>
      </c>
      <c r="E317" s="40"/>
      <c r="F317" s="232" t="s">
        <v>404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144</v>
      </c>
      <c r="AU317" s="17" t="s">
        <v>84</v>
      </c>
    </row>
    <row r="318" s="2" customFormat="1">
      <c r="A318" s="38"/>
      <c r="B318" s="39"/>
      <c r="C318" s="40"/>
      <c r="D318" s="236" t="s">
        <v>146</v>
      </c>
      <c r="E318" s="40"/>
      <c r="F318" s="237" t="s">
        <v>405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146</v>
      </c>
      <c r="AU318" s="17" t="s">
        <v>84</v>
      </c>
    </row>
    <row r="319" s="14" customFormat="1">
      <c r="A319" s="14"/>
      <c r="B319" s="248"/>
      <c r="C319" s="249"/>
      <c r="D319" s="231" t="s">
        <v>148</v>
      </c>
      <c r="E319" s="250" t="s">
        <v>1</v>
      </c>
      <c r="F319" s="251" t="s">
        <v>406</v>
      </c>
      <c r="G319" s="249"/>
      <c r="H319" s="252">
        <v>2.367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148</v>
      </c>
      <c r="AU319" s="258" t="s">
        <v>84</v>
      </c>
      <c r="AV319" s="14" t="s">
        <v>84</v>
      </c>
      <c r="AW319" s="14" t="s">
        <v>31</v>
      </c>
      <c r="AX319" s="14" t="s">
        <v>82</v>
      </c>
      <c r="AY319" s="258" t="s">
        <v>134</v>
      </c>
    </row>
    <row r="320" s="2" customFormat="1" ht="24.15" customHeight="1">
      <c r="A320" s="38"/>
      <c r="B320" s="39"/>
      <c r="C320" s="218" t="s">
        <v>407</v>
      </c>
      <c r="D320" s="218" t="s">
        <v>137</v>
      </c>
      <c r="E320" s="219" t="s">
        <v>408</v>
      </c>
      <c r="F320" s="220" t="s">
        <v>409</v>
      </c>
      <c r="G320" s="221" t="s">
        <v>201</v>
      </c>
      <c r="H320" s="222">
        <v>162.83099999999999</v>
      </c>
      <c r="I320" s="223"/>
      <c r="J320" s="224">
        <f>ROUND(I320*H320,2)</f>
        <v>0</v>
      </c>
      <c r="K320" s="220" t="s">
        <v>141</v>
      </c>
      <c r="L320" s="44"/>
      <c r="M320" s="225" t="s">
        <v>1</v>
      </c>
      <c r="N320" s="226" t="s">
        <v>39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142</v>
      </c>
      <c r="AT320" s="229" t="s">
        <v>137</v>
      </c>
      <c r="AU320" s="229" t="s">
        <v>84</v>
      </c>
      <c r="AY320" s="17" t="s">
        <v>134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82</v>
      </c>
      <c r="BK320" s="230">
        <f>ROUND(I320*H320,2)</f>
        <v>0</v>
      </c>
      <c r="BL320" s="17" t="s">
        <v>142</v>
      </c>
      <c r="BM320" s="229" t="s">
        <v>410</v>
      </c>
    </row>
    <row r="321" s="2" customFormat="1">
      <c r="A321" s="38"/>
      <c r="B321" s="39"/>
      <c r="C321" s="40"/>
      <c r="D321" s="231" t="s">
        <v>144</v>
      </c>
      <c r="E321" s="40"/>
      <c r="F321" s="232" t="s">
        <v>411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144</v>
      </c>
      <c r="AU321" s="17" t="s">
        <v>84</v>
      </c>
    </row>
    <row r="322" s="2" customFormat="1">
      <c r="A322" s="38"/>
      <c r="B322" s="39"/>
      <c r="C322" s="40"/>
      <c r="D322" s="236" t="s">
        <v>146</v>
      </c>
      <c r="E322" s="40"/>
      <c r="F322" s="237" t="s">
        <v>412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146</v>
      </c>
      <c r="AU322" s="17" t="s">
        <v>84</v>
      </c>
    </row>
    <row r="323" s="2" customFormat="1" ht="24.15" customHeight="1">
      <c r="A323" s="38"/>
      <c r="B323" s="39"/>
      <c r="C323" s="218" t="s">
        <v>413</v>
      </c>
      <c r="D323" s="218" t="s">
        <v>137</v>
      </c>
      <c r="E323" s="219" t="s">
        <v>414</v>
      </c>
      <c r="F323" s="220" t="s">
        <v>415</v>
      </c>
      <c r="G323" s="221" t="s">
        <v>201</v>
      </c>
      <c r="H323" s="222">
        <v>6217.7569999999996</v>
      </c>
      <c r="I323" s="223"/>
      <c r="J323" s="224">
        <f>ROUND(I323*H323,2)</f>
        <v>0</v>
      </c>
      <c r="K323" s="220" t="s">
        <v>141</v>
      </c>
      <c r="L323" s="44"/>
      <c r="M323" s="225" t="s">
        <v>1</v>
      </c>
      <c r="N323" s="226" t="s">
        <v>39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142</v>
      </c>
      <c r="AT323" s="229" t="s">
        <v>137</v>
      </c>
      <c r="AU323" s="229" t="s">
        <v>84</v>
      </c>
      <c r="AY323" s="17" t="s">
        <v>134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82</v>
      </c>
      <c r="BK323" s="230">
        <f>ROUND(I323*H323,2)</f>
        <v>0</v>
      </c>
      <c r="BL323" s="17" t="s">
        <v>142</v>
      </c>
      <c r="BM323" s="229" t="s">
        <v>416</v>
      </c>
    </row>
    <row r="324" s="2" customFormat="1">
      <c r="A324" s="38"/>
      <c r="B324" s="39"/>
      <c r="C324" s="40"/>
      <c r="D324" s="231" t="s">
        <v>144</v>
      </c>
      <c r="E324" s="40"/>
      <c r="F324" s="232" t="s">
        <v>417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144</v>
      </c>
      <c r="AU324" s="17" t="s">
        <v>84</v>
      </c>
    </row>
    <row r="325" s="2" customFormat="1">
      <c r="A325" s="38"/>
      <c r="B325" s="39"/>
      <c r="C325" s="40"/>
      <c r="D325" s="236" t="s">
        <v>146</v>
      </c>
      <c r="E325" s="40"/>
      <c r="F325" s="237" t="s">
        <v>418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146</v>
      </c>
      <c r="AU325" s="17" t="s">
        <v>84</v>
      </c>
    </row>
    <row r="326" s="13" customFormat="1">
      <c r="A326" s="13"/>
      <c r="B326" s="238"/>
      <c r="C326" s="239"/>
      <c r="D326" s="231" t="s">
        <v>148</v>
      </c>
      <c r="E326" s="240" t="s">
        <v>1</v>
      </c>
      <c r="F326" s="241" t="s">
        <v>419</v>
      </c>
      <c r="G326" s="239"/>
      <c r="H326" s="240" t="s">
        <v>1</v>
      </c>
      <c r="I326" s="242"/>
      <c r="J326" s="239"/>
      <c r="K326" s="239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148</v>
      </c>
      <c r="AU326" s="247" t="s">
        <v>84</v>
      </c>
      <c r="AV326" s="13" t="s">
        <v>82</v>
      </c>
      <c r="AW326" s="13" t="s">
        <v>31</v>
      </c>
      <c r="AX326" s="13" t="s">
        <v>74</v>
      </c>
      <c r="AY326" s="247" t="s">
        <v>134</v>
      </c>
    </row>
    <row r="327" s="13" customFormat="1">
      <c r="A327" s="13"/>
      <c r="B327" s="238"/>
      <c r="C327" s="239"/>
      <c r="D327" s="231" t="s">
        <v>148</v>
      </c>
      <c r="E327" s="240" t="s">
        <v>1</v>
      </c>
      <c r="F327" s="241" t="s">
        <v>420</v>
      </c>
      <c r="G327" s="239"/>
      <c r="H327" s="240" t="s">
        <v>1</v>
      </c>
      <c r="I327" s="242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148</v>
      </c>
      <c r="AU327" s="247" t="s">
        <v>84</v>
      </c>
      <c r="AV327" s="13" t="s">
        <v>82</v>
      </c>
      <c r="AW327" s="13" t="s">
        <v>31</v>
      </c>
      <c r="AX327" s="13" t="s">
        <v>74</v>
      </c>
      <c r="AY327" s="247" t="s">
        <v>134</v>
      </c>
    </row>
    <row r="328" s="13" customFormat="1">
      <c r="A328" s="13"/>
      <c r="B328" s="238"/>
      <c r="C328" s="239"/>
      <c r="D328" s="231" t="s">
        <v>148</v>
      </c>
      <c r="E328" s="240" t="s">
        <v>1</v>
      </c>
      <c r="F328" s="241" t="s">
        <v>421</v>
      </c>
      <c r="G328" s="239"/>
      <c r="H328" s="240" t="s">
        <v>1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148</v>
      </c>
      <c r="AU328" s="247" t="s">
        <v>84</v>
      </c>
      <c r="AV328" s="13" t="s">
        <v>82</v>
      </c>
      <c r="AW328" s="13" t="s">
        <v>31</v>
      </c>
      <c r="AX328" s="13" t="s">
        <v>74</v>
      </c>
      <c r="AY328" s="247" t="s">
        <v>134</v>
      </c>
    </row>
    <row r="329" s="14" customFormat="1">
      <c r="A329" s="14"/>
      <c r="B329" s="248"/>
      <c r="C329" s="249"/>
      <c r="D329" s="231" t="s">
        <v>148</v>
      </c>
      <c r="E329" s="250" t="s">
        <v>1</v>
      </c>
      <c r="F329" s="251" t="s">
        <v>422</v>
      </c>
      <c r="G329" s="249"/>
      <c r="H329" s="252">
        <v>6101.7740000000003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8" t="s">
        <v>148</v>
      </c>
      <c r="AU329" s="258" t="s">
        <v>84</v>
      </c>
      <c r="AV329" s="14" t="s">
        <v>84</v>
      </c>
      <c r="AW329" s="14" t="s">
        <v>31</v>
      </c>
      <c r="AX329" s="14" t="s">
        <v>74</v>
      </c>
      <c r="AY329" s="258" t="s">
        <v>134</v>
      </c>
    </row>
    <row r="330" s="13" customFormat="1">
      <c r="A330" s="13"/>
      <c r="B330" s="238"/>
      <c r="C330" s="239"/>
      <c r="D330" s="231" t="s">
        <v>148</v>
      </c>
      <c r="E330" s="240" t="s">
        <v>1</v>
      </c>
      <c r="F330" s="241" t="s">
        <v>423</v>
      </c>
      <c r="G330" s="239"/>
      <c r="H330" s="240" t="s">
        <v>1</v>
      </c>
      <c r="I330" s="242"/>
      <c r="J330" s="239"/>
      <c r="K330" s="239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148</v>
      </c>
      <c r="AU330" s="247" t="s">
        <v>84</v>
      </c>
      <c r="AV330" s="13" t="s">
        <v>82</v>
      </c>
      <c r="AW330" s="13" t="s">
        <v>31</v>
      </c>
      <c r="AX330" s="13" t="s">
        <v>74</v>
      </c>
      <c r="AY330" s="247" t="s">
        <v>134</v>
      </c>
    </row>
    <row r="331" s="13" customFormat="1">
      <c r="A331" s="13"/>
      <c r="B331" s="238"/>
      <c r="C331" s="239"/>
      <c r="D331" s="231" t="s">
        <v>148</v>
      </c>
      <c r="E331" s="240" t="s">
        <v>1</v>
      </c>
      <c r="F331" s="241" t="s">
        <v>424</v>
      </c>
      <c r="G331" s="239"/>
      <c r="H331" s="240" t="s">
        <v>1</v>
      </c>
      <c r="I331" s="242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148</v>
      </c>
      <c r="AU331" s="247" t="s">
        <v>84</v>
      </c>
      <c r="AV331" s="13" t="s">
        <v>82</v>
      </c>
      <c r="AW331" s="13" t="s">
        <v>31</v>
      </c>
      <c r="AX331" s="13" t="s">
        <v>74</v>
      </c>
      <c r="AY331" s="247" t="s">
        <v>134</v>
      </c>
    </row>
    <row r="332" s="13" customFormat="1">
      <c r="A332" s="13"/>
      <c r="B332" s="238"/>
      <c r="C332" s="239"/>
      <c r="D332" s="231" t="s">
        <v>148</v>
      </c>
      <c r="E332" s="240" t="s">
        <v>1</v>
      </c>
      <c r="F332" s="241" t="s">
        <v>425</v>
      </c>
      <c r="G332" s="239"/>
      <c r="H332" s="240" t="s">
        <v>1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148</v>
      </c>
      <c r="AU332" s="247" t="s">
        <v>84</v>
      </c>
      <c r="AV332" s="13" t="s">
        <v>82</v>
      </c>
      <c r="AW332" s="13" t="s">
        <v>31</v>
      </c>
      <c r="AX332" s="13" t="s">
        <v>74</v>
      </c>
      <c r="AY332" s="247" t="s">
        <v>134</v>
      </c>
    </row>
    <row r="333" s="13" customFormat="1">
      <c r="A333" s="13"/>
      <c r="B333" s="238"/>
      <c r="C333" s="239"/>
      <c r="D333" s="231" t="s">
        <v>148</v>
      </c>
      <c r="E333" s="240" t="s">
        <v>1</v>
      </c>
      <c r="F333" s="241" t="s">
        <v>426</v>
      </c>
      <c r="G333" s="239"/>
      <c r="H333" s="240" t="s">
        <v>1</v>
      </c>
      <c r="I333" s="242"/>
      <c r="J333" s="239"/>
      <c r="K333" s="239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148</v>
      </c>
      <c r="AU333" s="247" t="s">
        <v>84</v>
      </c>
      <c r="AV333" s="13" t="s">
        <v>82</v>
      </c>
      <c r="AW333" s="13" t="s">
        <v>31</v>
      </c>
      <c r="AX333" s="13" t="s">
        <v>74</v>
      </c>
      <c r="AY333" s="247" t="s">
        <v>134</v>
      </c>
    </row>
    <row r="334" s="14" customFormat="1">
      <c r="A334" s="14"/>
      <c r="B334" s="248"/>
      <c r="C334" s="249"/>
      <c r="D334" s="231" t="s">
        <v>148</v>
      </c>
      <c r="E334" s="250" t="s">
        <v>1</v>
      </c>
      <c r="F334" s="251" t="s">
        <v>427</v>
      </c>
      <c r="G334" s="249"/>
      <c r="H334" s="252">
        <v>115.983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148</v>
      </c>
      <c r="AU334" s="258" t="s">
        <v>84</v>
      </c>
      <c r="AV334" s="14" t="s">
        <v>84</v>
      </c>
      <c r="AW334" s="14" t="s">
        <v>31</v>
      </c>
      <c r="AX334" s="14" t="s">
        <v>74</v>
      </c>
      <c r="AY334" s="258" t="s">
        <v>134</v>
      </c>
    </row>
    <row r="335" s="15" customFormat="1">
      <c r="A335" s="15"/>
      <c r="B335" s="259"/>
      <c r="C335" s="260"/>
      <c r="D335" s="231" t="s">
        <v>148</v>
      </c>
      <c r="E335" s="261" t="s">
        <v>1</v>
      </c>
      <c r="F335" s="262" t="s">
        <v>220</v>
      </c>
      <c r="G335" s="260"/>
      <c r="H335" s="263">
        <v>6217.7569999999996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9" t="s">
        <v>148</v>
      </c>
      <c r="AU335" s="269" t="s">
        <v>84</v>
      </c>
      <c r="AV335" s="15" t="s">
        <v>142</v>
      </c>
      <c r="AW335" s="15" t="s">
        <v>31</v>
      </c>
      <c r="AX335" s="15" t="s">
        <v>82</v>
      </c>
      <c r="AY335" s="269" t="s">
        <v>134</v>
      </c>
    </row>
    <row r="336" s="2" customFormat="1" ht="33" customHeight="1">
      <c r="A336" s="38"/>
      <c r="B336" s="39"/>
      <c r="C336" s="218" t="s">
        <v>428</v>
      </c>
      <c r="D336" s="218" t="s">
        <v>137</v>
      </c>
      <c r="E336" s="219" t="s">
        <v>429</v>
      </c>
      <c r="F336" s="220" t="s">
        <v>430</v>
      </c>
      <c r="G336" s="221" t="s">
        <v>201</v>
      </c>
      <c r="H336" s="222">
        <v>134.41800000000001</v>
      </c>
      <c r="I336" s="223"/>
      <c r="J336" s="224">
        <f>ROUND(I336*H336,2)</f>
        <v>0</v>
      </c>
      <c r="K336" s="220" t="s">
        <v>141</v>
      </c>
      <c r="L336" s="44"/>
      <c r="M336" s="225" t="s">
        <v>1</v>
      </c>
      <c r="N336" s="226" t="s">
        <v>39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142</v>
      </c>
      <c r="AT336" s="229" t="s">
        <v>137</v>
      </c>
      <c r="AU336" s="229" t="s">
        <v>84</v>
      </c>
      <c r="AY336" s="17" t="s">
        <v>134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82</v>
      </c>
      <c r="BK336" s="230">
        <f>ROUND(I336*H336,2)</f>
        <v>0</v>
      </c>
      <c r="BL336" s="17" t="s">
        <v>142</v>
      </c>
      <c r="BM336" s="229" t="s">
        <v>431</v>
      </c>
    </row>
    <row r="337" s="2" customFormat="1">
      <c r="A337" s="38"/>
      <c r="B337" s="39"/>
      <c r="C337" s="40"/>
      <c r="D337" s="231" t="s">
        <v>144</v>
      </c>
      <c r="E337" s="40"/>
      <c r="F337" s="232" t="s">
        <v>432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144</v>
      </c>
      <c r="AU337" s="17" t="s">
        <v>84</v>
      </c>
    </row>
    <row r="338" s="2" customFormat="1">
      <c r="A338" s="38"/>
      <c r="B338" s="39"/>
      <c r="C338" s="40"/>
      <c r="D338" s="236" t="s">
        <v>146</v>
      </c>
      <c r="E338" s="40"/>
      <c r="F338" s="237" t="s">
        <v>433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146</v>
      </c>
      <c r="AU338" s="17" t="s">
        <v>84</v>
      </c>
    </row>
    <row r="339" s="14" customFormat="1">
      <c r="A339" s="14"/>
      <c r="B339" s="248"/>
      <c r="C339" s="249"/>
      <c r="D339" s="231" t="s">
        <v>148</v>
      </c>
      <c r="E339" s="250" t="s">
        <v>1</v>
      </c>
      <c r="F339" s="251" t="s">
        <v>434</v>
      </c>
      <c r="G339" s="249"/>
      <c r="H339" s="252">
        <v>134.41800000000001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148</v>
      </c>
      <c r="AU339" s="258" t="s">
        <v>84</v>
      </c>
      <c r="AV339" s="14" t="s">
        <v>84</v>
      </c>
      <c r="AW339" s="14" t="s">
        <v>31</v>
      </c>
      <c r="AX339" s="14" t="s">
        <v>82</v>
      </c>
      <c r="AY339" s="258" t="s">
        <v>134</v>
      </c>
    </row>
    <row r="340" s="2" customFormat="1" ht="24.15" customHeight="1">
      <c r="A340" s="38"/>
      <c r="B340" s="39"/>
      <c r="C340" s="218" t="s">
        <v>435</v>
      </c>
      <c r="D340" s="218" t="s">
        <v>137</v>
      </c>
      <c r="E340" s="219" t="s">
        <v>436</v>
      </c>
      <c r="F340" s="220" t="s">
        <v>437</v>
      </c>
      <c r="G340" s="221" t="s">
        <v>201</v>
      </c>
      <c r="H340" s="222">
        <v>9</v>
      </c>
      <c r="I340" s="223"/>
      <c r="J340" s="224">
        <f>ROUND(I340*H340,2)</f>
        <v>0</v>
      </c>
      <c r="K340" s="220" t="s">
        <v>141</v>
      </c>
      <c r="L340" s="44"/>
      <c r="M340" s="225" t="s">
        <v>1</v>
      </c>
      <c r="N340" s="226" t="s">
        <v>39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142</v>
      </c>
      <c r="AT340" s="229" t="s">
        <v>137</v>
      </c>
      <c r="AU340" s="229" t="s">
        <v>84</v>
      </c>
      <c r="AY340" s="17" t="s">
        <v>134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82</v>
      </c>
      <c r="BK340" s="230">
        <f>ROUND(I340*H340,2)</f>
        <v>0</v>
      </c>
      <c r="BL340" s="17" t="s">
        <v>142</v>
      </c>
      <c r="BM340" s="229" t="s">
        <v>438</v>
      </c>
    </row>
    <row r="341" s="2" customFormat="1">
      <c r="A341" s="38"/>
      <c r="B341" s="39"/>
      <c r="C341" s="40"/>
      <c r="D341" s="231" t="s">
        <v>144</v>
      </c>
      <c r="E341" s="40"/>
      <c r="F341" s="232" t="s">
        <v>439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144</v>
      </c>
      <c r="AU341" s="17" t="s">
        <v>84</v>
      </c>
    </row>
    <row r="342" s="2" customFormat="1">
      <c r="A342" s="38"/>
      <c r="B342" s="39"/>
      <c r="C342" s="40"/>
      <c r="D342" s="236" t="s">
        <v>146</v>
      </c>
      <c r="E342" s="40"/>
      <c r="F342" s="237" t="s">
        <v>440</v>
      </c>
      <c r="G342" s="40"/>
      <c r="H342" s="40"/>
      <c r="I342" s="233"/>
      <c r="J342" s="40"/>
      <c r="K342" s="40"/>
      <c r="L342" s="44"/>
      <c r="M342" s="234"/>
      <c r="N342" s="23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146</v>
      </c>
      <c r="AU342" s="17" t="s">
        <v>84</v>
      </c>
    </row>
    <row r="343" s="13" customFormat="1">
      <c r="A343" s="13"/>
      <c r="B343" s="238"/>
      <c r="C343" s="239"/>
      <c r="D343" s="231" t="s">
        <v>148</v>
      </c>
      <c r="E343" s="240" t="s">
        <v>1</v>
      </c>
      <c r="F343" s="241" t="s">
        <v>441</v>
      </c>
      <c r="G343" s="239"/>
      <c r="H343" s="240" t="s">
        <v>1</v>
      </c>
      <c r="I343" s="242"/>
      <c r="J343" s="239"/>
      <c r="K343" s="239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148</v>
      </c>
      <c r="AU343" s="247" t="s">
        <v>84</v>
      </c>
      <c r="AV343" s="13" t="s">
        <v>82</v>
      </c>
      <c r="AW343" s="13" t="s">
        <v>31</v>
      </c>
      <c r="AX343" s="13" t="s">
        <v>74</v>
      </c>
      <c r="AY343" s="247" t="s">
        <v>134</v>
      </c>
    </row>
    <row r="344" s="14" customFormat="1">
      <c r="A344" s="14"/>
      <c r="B344" s="248"/>
      <c r="C344" s="249"/>
      <c r="D344" s="231" t="s">
        <v>148</v>
      </c>
      <c r="E344" s="250" t="s">
        <v>1</v>
      </c>
      <c r="F344" s="251" t="s">
        <v>442</v>
      </c>
      <c r="G344" s="249"/>
      <c r="H344" s="252">
        <v>9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148</v>
      </c>
      <c r="AU344" s="258" t="s">
        <v>84</v>
      </c>
      <c r="AV344" s="14" t="s">
        <v>84</v>
      </c>
      <c r="AW344" s="14" t="s">
        <v>31</v>
      </c>
      <c r="AX344" s="14" t="s">
        <v>82</v>
      </c>
      <c r="AY344" s="258" t="s">
        <v>134</v>
      </c>
    </row>
    <row r="345" s="2" customFormat="1" ht="33" customHeight="1">
      <c r="A345" s="38"/>
      <c r="B345" s="39"/>
      <c r="C345" s="218" t="s">
        <v>443</v>
      </c>
      <c r="D345" s="218" t="s">
        <v>137</v>
      </c>
      <c r="E345" s="219" t="s">
        <v>444</v>
      </c>
      <c r="F345" s="220" t="s">
        <v>445</v>
      </c>
      <c r="G345" s="221" t="s">
        <v>201</v>
      </c>
      <c r="H345" s="222">
        <v>0.17999999999999999</v>
      </c>
      <c r="I345" s="223"/>
      <c r="J345" s="224">
        <f>ROUND(I345*H345,2)</f>
        <v>0</v>
      </c>
      <c r="K345" s="220" t="s">
        <v>141</v>
      </c>
      <c r="L345" s="44"/>
      <c r="M345" s="225" t="s">
        <v>1</v>
      </c>
      <c r="N345" s="226" t="s">
        <v>39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142</v>
      </c>
      <c r="AT345" s="229" t="s">
        <v>137</v>
      </c>
      <c r="AU345" s="229" t="s">
        <v>84</v>
      </c>
      <c r="AY345" s="17" t="s">
        <v>134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82</v>
      </c>
      <c r="BK345" s="230">
        <f>ROUND(I345*H345,2)</f>
        <v>0</v>
      </c>
      <c r="BL345" s="17" t="s">
        <v>142</v>
      </c>
      <c r="BM345" s="229" t="s">
        <v>446</v>
      </c>
    </row>
    <row r="346" s="2" customFormat="1">
      <c r="A346" s="38"/>
      <c r="B346" s="39"/>
      <c r="C346" s="40"/>
      <c r="D346" s="231" t="s">
        <v>144</v>
      </c>
      <c r="E346" s="40"/>
      <c r="F346" s="232" t="s">
        <v>447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144</v>
      </c>
      <c r="AU346" s="17" t="s">
        <v>84</v>
      </c>
    </row>
    <row r="347" s="2" customFormat="1">
      <c r="A347" s="38"/>
      <c r="B347" s="39"/>
      <c r="C347" s="40"/>
      <c r="D347" s="236" t="s">
        <v>146</v>
      </c>
      <c r="E347" s="40"/>
      <c r="F347" s="237" t="s">
        <v>448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146</v>
      </c>
      <c r="AU347" s="17" t="s">
        <v>84</v>
      </c>
    </row>
    <row r="348" s="14" customFormat="1">
      <c r="A348" s="14"/>
      <c r="B348" s="248"/>
      <c r="C348" s="249"/>
      <c r="D348" s="231" t="s">
        <v>148</v>
      </c>
      <c r="E348" s="250" t="s">
        <v>1</v>
      </c>
      <c r="F348" s="251" t="s">
        <v>449</v>
      </c>
      <c r="G348" s="249"/>
      <c r="H348" s="252">
        <v>0.17999999999999999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148</v>
      </c>
      <c r="AU348" s="258" t="s">
        <v>84</v>
      </c>
      <c r="AV348" s="14" t="s">
        <v>84</v>
      </c>
      <c r="AW348" s="14" t="s">
        <v>31</v>
      </c>
      <c r="AX348" s="14" t="s">
        <v>82</v>
      </c>
      <c r="AY348" s="258" t="s">
        <v>134</v>
      </c>
    </row>
    <row r="349" s="2" customFormat="1" ht="33" customHeight="1">
      <c r="A349" s="38"/>
      <c r="B349" s="39"/>
      <c r="C349" s="218" t="s">
        <v>450</v>
      </c>
      <c r="D349" s="218" t="s">
        <v>137</v>
      </c>
      <c r="E349" s="219" t="s">
        <v>451</v>
      </c>
      <c r="F349" s="220" t="s">
        <v>452</v>
      </c>
      <c r="G349" s="221" t="s">
        <v>201</v>
      </c>
      <c r="H349" s="222">
        <v>21.033999999999999</v>
      </c>
      <c r="I349" s="223"/>
      <c r="J349" s="224">
        <f>ROUND(I349*H349,2)</f>
        <v>0</v>
      </c>
      <c r="K349" s="220" t="s">
        <v>141</v>
      </c>
      <c r="L349" s="44"/>
      <c r="M349" s="225" t="s">
        <v>1</v>
      </c>
      <c r="N349" s="226" t="s">
        <v>39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142</v>
      </c>
      <c r="AT349" s="229" t="s">
        <v>137</v>
      </c>
      <c r="AU349" s="229" t="s">
        <v>84</v>
      </c>
      <c r="AY349" s="17" t="s">
        <v>134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82</v>
      </c>
      <c r="BK349" s="230">
        <f>ROUND(I349*H349,2)</f>
        <v>0</v>
      </c>
      <c r="BL349" s="17" t="s">
        <v>142</v>
      </c>
      <c r="BM349" s="229" t="s">
        <v>453</v>
      </c>
    </row>
    <row r="350" s="2" customFormat="1">
      <c r="A350" s="38"/>
      <c r="B350" s="39"/>
      <c r="C350" s="40"/>
      <c r="D350" s="231" t="s">
        <v>144</v>
      </c>
      <c r="E350" s="40"/>
      <c r="F350" s="232" t="s">
        <v>454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144</v>
      </c>
      <c r="AU350" s="17" t="s">
        <v>84</v>
      </c>
    </row>
    <row r="351" s="2" customFormat="1">
      <c r="A351" s="38"/>
      <c r="B351" s="39"/>
      <c r="C351" s="40"/>
      <c r="D351" s="236" t="s">
        <v>146</v>
      </c>
      <c r="E351" s="40"/>
      <c r="F351" s="237" t="s">
        <v>455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146</v>
      </c>
      <c r="AU351" s="17" t="s">
        <v>84</v>
      </c>
    </row>
    <row r="352" s="14" customFormat="1">
      <c r="A352" s="14"/>
      <c r="B352" s="248"/>
      <c r="C352" s="249"/>
      <c r="D352" s="231" t="s">
        <v>148</v>
      </c>
      <c r="E352" s="250" t="s">
        <v>1</v>
      </c>
      <c r="F352" s="251" t="s">
        <v>456</v>
      </c>
      <c r="G352" s="249"/>
      <c r="H352" s="252">
        <v>21.033999999999999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148</v>
      </c>
      <c r="AU352" s="258" t="s">
        <v>84</v>
      </c>
      <c r="AV352" s="14" t="s">
        <v>84</v>
      </c>
      <c r="AW352" s="14" t="s">
        <v>31</v>
      </c>
      <c r="AX352" s="14" t="s">
        <v>82</v>
      </c>
      <c r="AY352" s="258" t="s">
        <v>134</v>
      </c>
    </row>
    <row r="353" s="2" customFormat="1" ht="33" customHeight="1">
      <c r="A353" s="38"/>
      <c r="B353" s="39"/>
      <c r="C353" s="218" t="s">
        <v>457</v>
      </c>
      <c r="D353" s="218" t="s">
        <v>137</v>
      </c>
      <c r="E353" s="219" t="s">
        <v>458</v>
      </c>
      <c r="F353" s="220" t="s">
        <v>459</v>
      </c>
      <c r="G353" s="221" t="s">
        <v>201</v>
      </c>
      <c r="H353" s="222">
        <v>0.80000000000000004</v>
      </c>
      <c r="I353" s="223"/>
      <c r="J353" s="224">
        <f>ROUND(I353*H353,2)</f>
        <v>0</v>
      </c>
      <c r="K353" s="220" t="s">
        <v>141</v>
      </c>
      <c r="L353" s="44"/>
      <c r="M353" s="225" t="s">
        <v>1</v>
      </c>
      <c r="N353" s="226" t="s">
        <v>39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142</v>
      </c>
      <c r="AT353" s="229" t="s">
        <v>137</v>
      </c>
      <c r="AU353" s="229" t="s">
        <v>84</v>
      </c>
      <c r="AY353" s="17" t="s">
        <v>134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82</v>
      </c>
      <c r="BK353" s="230">
        <f>ROUND(I353*H353,2)</f>
        <v>0</v>
      </c>
      <c r="BL353" s="17" t="s">
        <v>142</v>
      </c>
      <c r="BM353" s="229" t="s">
        <v>460</v>
      </c>
    </row>
    <row r="354" s="2" customFormat="1">
      <c r="A354" s="38"/>
      <c r="B354" s="39"/>
      <c r="C354" s="40"/>
      <c r="D354" s="231" t="s">
        <v>144</v>
      </c>
      <c r="E354" s="40"/>
      <c r="F354" s="232" t="s">
        <v>461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144</v>
      </c>
      <c r="AU354" s="17" t="s">
        <v>84</v>
      </c>
    </row>
    <row r="355" s="2" customFormat="1">
      <c r="A355" s="38"/>
      <c r="B355" s="39"/>
      <c r="C355" s="40"/>
      <c r="D355" s="236" t="s">
        <v>146</v>
      </c>
      <c r="E355" s="40"/>
      <c r="F355" s="237" t="s">
        <v>462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146</v>
      </c>
      <c r="AU355" s="17" t="s">
        <v>84</v>
      </c>
    </row>
    <row r="356" s="14" customFormat="1">
      <c r="A356" s="14"/>
      <c r="B356" s="248"/>
      <c r="C356" s="249"/>
      <c r="D356" s="231" t="s">
        <v>148</v>
      </c>
      <c r="E356" s="250" t="s">
        <v>1</v>
      </c>
      <c r="F356" s="251" t="s">
        <v>463</v>
      </c>
      <c r="G356" s="249"/>
      <c r="H356" s="252">
        <v>0.80000000000000004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8" t="s">
        <v>148</v>
      </c>
      <c r="AU356" s="258" t="s">
        <v>84</v>
      </c>
      <c r="AV356" s="14" t="s">
        <v>84</v>
      </c>
      <c r="AW356" s="14" t="s">
        <v>31</v>
      </c>
      <c r="AX356" s="14" t="s">
        <v>82</v>
      </c>
      <c r="AY356" s="258" t="s">
        <v>134</v>
      </c>
    </row>
    <row r="357" s="2" customFormat="1" ht="37.8" customHeight="1">
      <c r="A357" s="38"/>
      <c r="B357" s="39"/>
      <c r="C357" s="218" t="s">
        <v>464</v>
      </c>
      <c r="D357" s="218" t="s">
        <v>137</v>
      </c>
      <c r="E357" s="219" t="s">
        <v>465</v>
      </c>
      <c r="F357" s="220" t="s">
        <v>466</v>
      </c>
      <c r="G357" s="221" t="s">
        <v>201</v>
      </c>
      <c r="H357" s="222">
        <v>2.367</v>
      </c>
      <c r="I357" s="223"/>
      <c r="J357" s="224">
        <f>ROUND(I357*H357,2)</f>
        <v>0</v>
      </c>
      <c r="K357" s="220" t="s">
        <v>141</v>
      </c>
      <c r="L357" s="44"/>
      <c r="M357" s="225" t="s">
        <v>1</v>
      </c>
      <c r="N357" s="226" t="s">
        <v>39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142</v>
      </c>
      <c r="AT357" s="229" t="s">
        <v>137</v>
      </c>
      <c r="AU357" s="229" t="s">
        <v>84</v>
      </c>
      <c r="AY357" s="17" t="s">
        <v>134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82</v>
      </c>
      <c r="BK357" s="230">
        <f>ROUND(I357*H357,2)</f>
        <v>0</v>
      </c>
      <c r="BL357" s="17" t="s">
        <v>142</v>
      </c>
      <c r="BM357" s="229" t="s">
        <v>467</v>
      </c>
    </row>
    <row r="358" s="2" customFormat="1">
      <c r="A358" s="38"/>
      <c r="B358" s="39"/>
      <c r="C358" s="40"/>
      <c r="D358" s="231" t="s">
        <v>144</v>
      </c>
      <c r="E358" s="40"/>
      <c r="F358" s="232" t="s">
        <v>468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144</v>
      </c>
      <c r="AU358" s="17" t="s">
        <v>84</v>
      </c>
    </row>
    <row r="359" s="2" customFormat="1">
      <c r="A359" s="38"/>
      <c r="B359" s="39"/>
      <c r="C359" s="40"/>
      <c r="D359" s="236" t="s">
        <v>146</v>
      </c>
      <c r="E359" s="40"/>
      <c r="F359" s="237" t="s">
        <v>469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146</v>
      </c>
      <c r="AU359" s="17" t="s">
        <v>84</v>
      </c>
    </row>
    <row r="360" s="14" customFormat="1">
      <c r="A360" s="14"/>
      <c r="B360" s="248"/>
      <c r="C360" s="249"/>
      <c r="D360" s="231" t="s">
        <v>148</v>
      </c>
      <c r="E360" s="250" t="s">
        <v>1</v>
      </c>
      <c r="F360" s="251" t="s">
        <v>406</v>
      </c>
      <c r="G360" s="249"/>
      <c r="H360" s="252">
        <v>2.367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8" t="s">
        <v>148</v>
      </c>
      <c r="AU360" s="258" t="s">
        <v>84</v>
      </c>
      <c r="AV360" s="14" t="s">
        <v>84</v>
      </c>
      <c r="AW360" s="14" t="s">
        <v>31</v>
      </c>
      <c r="AX360" s="14" t="s">
        <v>74</v>
      </c>
      <c r="AY360" s="258" t="s">
        <v>134</v>
      </c>
    </row>
    <row r="361" s="15" customFormat="1">
      <c r="A361" s="15"/>
      <c r="B361" s="259"/>
      <c r="C361" s="260"/>
      <c r="D361" s="231" t="s">
        <v>148</v>
      </c>
      <c r="E361" s="261" t="s">
        <v>1</v>
      </c>
      <c r="F361" s="262" t="s">
        <v>220</v>
      </c>
      <c r="G361" s="260"/>
      <c r="H361" s="263">
        <v>2.367</v>
      </c>
      <c r="I361" s="264"/>
      <c r="J361" s="260"/>
      <c r="K361" s="260"/>
      <c r="L361" s="265"/>
      <c r="M361" s="266"/>
      <c r="N361" s="267"/>
      <c r="O361" s="267"/>
      <c r="P361" s="267"/>
      <c r="Q361" s="267"/>
      <c r="R361" s="267"/>
      <c r="S361" s="267"/>
      <c r="T361" s="26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9" t="s">
        <v>148</v>
      </c>
      <c r="AU361" s="269" t="s">
        <v>84</v>
      </c>
      <c r="AV361" s="15" t="s">
        <v>142</v>
      </c>
      <c r="AW361" s="15" t="s">
        <v>31</v>
      </c>
      <c r="AX361" s="15" t="s">
        <v>82</v>
      </c>
      <c r="AY361" s="269" t="s">
        <v>134</v>
      </c>
    </row>
    <row r="362" s="12" customFormat="1" ht="25.92" customHeight="1">
      <c r="A362" s="12"/>
      <c r="B362" s="202"/>
      <c r="C362" s="203"/>
      <c r="D362" s="204" t="s">
        <v>73</v>
      </c>
      <c r="E362" s="205" t="s">
        <v>470</v>
      </c>
      <c r="F362" s="205" t="s">
        <v>471</v>
      </c>
      <c r="G362" s="203"/>
      <c r="H362" s="203"/>
      <c r="I362" s="206"/>
      <c r="J362" s="207">
        <f>BK362</f>
        <v>0</v>
      </c>
      <c r="K362" s="203"/>
      <c r="L362" s="208"/>
      <c r="M362" s="209"/>
      <c r="N362" s="210"/>
      <c r="O362" s="210"/>
      <c r="P362" s="211">
        <f>P363+P369+P377+P390+P432+P464+P480+P493+P498</f>
        <v>0</v>
      </c>
      <c r="Q362" s="210"/>
      <c r="R362" s="211">
        <f>R363+R369+R377+R390+R432+R464+R480+R493+R498</f>
        <v>0.026624000000000002</v>
      </c>
      <c r="S362" s="210"/>
      <c r="T362" s="212">
        <f>T363+T369+T377+T390+T432+T464+T480+T493+T498</f>
        <v>17.739997200000001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3" t="s">
        <v>84</v>
      </c>
      <c r="AT362" s="214" t="s">
        <v>73</v>
      </c>
      <c r="AU362" s="214" t="s">
        <v>74</v>
      </c>
      <c r="AY362" s="213" t="s">
        <v>134</v>
      </c>
      <c r="BK362" s="215">
        <f>BK363+BK369+BK377+BK390+BK432+BK464+BK480+BK493+BK498</f>
        <v>0</v>
      </c>
    </row>
    <row r="363" s="12" customFormat="1" ht="22.8" customHeight="1">
      <c r="A363" s="12"/>
      <c r="B363" s="202"/>
      <c r="C363" s="203"/>
      <c r="D363" s="204" t="s">
        <v>73</v>
      </c>
      <c r="E363" s="216" t="s">
        <v>472</v>
      </c>
      <c r="F363" s="216" t="s">
        <v>473</v>
      </c>
      <c r="G363" s="203"/>
      <c r="H363" s="203"/>
      <c r="I363" s="206"/>
      <c r="J363" s="217">
        <f>BK363</f>
        <v>0</v>
      </c>
      <c r="K363" s="203"/>
      <c r="L363" s="208"/>
      <c r="M363" s="209"/>
      <c r="N363" s="210"/>
      <c r="O363" s="210"/>
      <c r="P363" s="211">
        <f>SUM(P364:P368)</f>
        <v>0</v>
      </c>
      <c r="Q363" s="210"/>
      <c r="R363" s="211">
        <f>SUM(R364:R368)</f>
        <v>0</v>
      </c>
      <c r="S363" s="210"/>
      <c r="T363" s="212">
        <f>SUM(T364:T368)</f>
        <v>0.54600000000000004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3" t="s">
        <v>84</v>
      </c>
      <c r="AT363" s="214" t="s">
        <v>73</v>
      </c>
      <c r="AU363" s="214" t="s">
        <v>82</v>
      </c>
      <c r="AY363" s="213" t="s">
        <v>134</v>
      </c>
      <c r="BK363" s="215">
        <f>SUM(BK364:BK368)</f>
        <v>0</v>
      </c>
    </row>
    <row r="364" s="2" customFormat="1" ht="24.15" customHeight="1">
      <c r="A364" s="38"/>
      <c r="B364" s="39"/>
      <c r="C364" s="218" t="s">
        <v>474</v>
      </c>
      <c r="D364" s="218" t="s">
        <v>137</v>
      </c>
      <c r="E364" s="219" t="s">
        <v>475</v>
      </c>
      <c r="F364" s="220" t="s">
        <v>476</v>
      </c>
      <c r="G364" s="221" t="s">
        <v>140</v>
      </c>
      <c r="H364" s="222">
        <v>39</v>
      </c>
      <c r="I364" s="223"/>
      <c r="J364" s="224">
        <f>ROUND(I364*H364,2)</f>
        <v>0</v>
      </c>
      <c r="K364" s="220" t="s">
        <v>477</v>
      </c>
      <c r="L364" s="44"/>
      <c r="M364" s="225" t="s">
        <v>1</v>
      </c>
      <c r="N364" s="226" t="s">
        <v>39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0.014</v>
      </c>
      <c r="T364" s="228">
        <f>S364*H364</f>
        <v>0.54600000000000004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478</v>
      </c>
      <c r="AT364" s="229" t="s">
        <v>137</v>
      </c>
      <c r="AU364" s="229" t="s">
        <v>84</v>
      </c>
      <c r="AY364" s="17" t="s">
        <v>134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82</v>
      </c>
      <c r="BK364" s="230">
        <f>ROUND(I364*H364,2)</f>
        <v>0</v>
      </c>
      <c r="BL364" s="17" t="s">
        <v>478</v>
      </c>
      <c r="BM364" s="229" t="s">
        <v>479</v>
      </c>
    </row>
    <row r="365" s="2" customFormat="1">
      <c r="A365" s="38"/>
      <c r="B365" s="39"/>
      <c r="C365" s="40"/>
      <c r="D365" s="231" t="s">
        <v>144</v>
      </c>
      <c r="E365" s="40"/>
      <c r="F365" s="232" t="s">
        <v>476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144</v>
      </c>
      <c r="AU365" s="17" t="s">
        <v>84</v>
      </c>
    </row>
    <row r="366" s="2" customFormat="1">
      <c r="A366" s="38"/>
      <c r="B366" s="39"/>
      <c r="C366" s="40"/>
      <c r="D366" s="236" t="s">
        <v>146</v>
      </c>
      <c r="E366" s="40"/>
      <c r="F366" s="237" t="s">
        <v>480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146</v>
      </c>
      <c r="AU366" s="17" t="s">
        <v>84</v>
      </c>
    </row>
    <row r="367" s="13" customFormat="1">
      <c r="A367" s="13"/>
      <c r="B367" s="238"/>
      <c r="C367" s="239"/>
      <c r="D367" s="231" t="s">
        <v>148</v>
      </c>
      <c r="E367" s="240" t="s">
        <v>1</v>
      </c>
      <c r="F367" s="241" t="s">
        <v>481</v>
      </c>
      <c r="G367" s="239"/>
      <c r="H367" s="240" t="s">
        <v>1</v>
      </c>
      <c r="I367" s="242"/>
      <c r="J367" s="239"/>
      <c r="K367" s="239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148</v>
      </c>
      <c r="AU367" s="247" t="s">
        <v>84</v>
      </c>
      <c r="AV367" s="13" t="s">
        <v>82</v>
      </c>
      <c r="AW367" s="13" t="s">
        <v>31</v>
      </c>
      <c r="AX367" s="13" t="s">
        <v>74</v>
      </c>
      <c r="AY367" s="247" t="s">
        <v>134</v>
      </c>
    </row>
    <row r="368" s="14" customFormat="1">
      <c r="A368" s="14"/>
      <c r="B368" s="248"/>
      <c r="C368" s="249"/>
      <c r="D368" s="231" t="s">
        <v>148</v>
      </c>
      <c r="E368" s="250" t="s">
        <v>1</v>
      </c>
      <c r="F368" s="251" t="s">
        <v>482</v>
      </c>
      <c r="G368" s="249"/>
      <c r="H368" s="252">
        <v>39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8" t="s">
        <v>148</v>
      </c>
      <c r="AU368" s="258" t="s">
        <v>84</v>
      </c>
      <c r="AV368" s="14" t="s">
        <v>84</v>
      </c>
      <c r="AW368" s="14" t="s">
        <v>31</v>
      </c>
      <c r="AX368" s="14" t="s">
        <v>82</v>
      </c>
      <c r="AY368" s="258" t="s">
        <v>134</v>
      </c>
    </row>
    <row r="369" s="12" customFormat="1" ht="22.8" customHeight="1">
      <c r="A369" s="12"/>
      <c r="B369" s="202"/>
      <c r="C369" s="203"/>
      <c r="D369" s="204" t="s">
        <v>73</v>
      </c>
      <c r="E369" s="216" t="s">
        <v>483</v>
      </c>
      <c r="F369" s="216" t="s">
        <v>484</v>
      </c>
      <c r="G369" s="203"/>
      <c r="H369" s="203"/>
      <c r="I369" s="206"/>
      <c r="J369" s="217">
        <f>BK369</f>
        <v>0</v>
      </c>
      <c r="K369" s="203"/>
      <c r="L369" s="208"/>
      <c r="M369" s="209"/>
      <c r="N369" s="210"/>
      <c r="O369" s="210"/>
      <c r="P369" s="211">
        <f>SUM(P370:P376)</f>
        <v>0</v>
      </c>
      <c r="Q369" s="210"/>
      <c r="R369" s="211">
        <f>SUM(R370:R376)</f>
        <v>0</v>
      </c>
      <c r="S369" s="210"/>
      <c r="T369" s="212">
        <f>SUM(T370:T376)</f>
        <v>0.19392000000000001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3" t="s">
        <v>84</v>
      </c>
      <c r="AT369" s="214" t="s">
        <v>73</v>
      </c>
      <c r="AU369" s="214" t="s">
        <v>82</v>
      </c>
      <c r="AY369" s="213" t="s">
        <v>134</v>
      </c>
      <c r="BK369" s="215">
        <f>SUM(BK370:BK376)</f>
        <v>0</v>
      </c>
    </row>
    <row r="370" s="2" customFormat="1" ht="16.5" customHeight="1">
      <c r="A370" s="38"/>
      <c r="B370" s="39"/>
      <c r="C370" s="218" t="s">
        <v>485</v>
      </c>
      <c r="D370" s="218" t="s">
        <v>137</v>
      </c>
      <c r="E370" s="219" t="s">
        <v>486</v>
      </c>
      <c r="F370" s="220" t="s">
        <v>487</v>
      </c>
      <c r="G370" s="221" t="s">
        <v>488</v>
      </c>
      <c r="H370" s="222">
        <v>2</v>
      </c>
      <c r="I370" s="223"/>
      <c r="J370" s="224">
        <f>ROUND(I370*H370,2)</f>
        <v>0</v>
      </c>
      <c r="K370" s="220" t="s">
        <v>141</v>
      </c>
      <c r="L370" s="44"/>
      <c r="M370" s="225" t="s">
        <v>1</v>
      </c>
      <c r="N370" s="226" t="s">
        <v>39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0.019460000000000002</v>
      </c>
      <c r="T370" s="228">
        <f>S370*H370</f>
        <v>0.038920000000000003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478</v>
      </c>
      <c r="AT370" s="229" t="s">
        <v>137</v>
      </c>
      <c r="AU370" s="229" t="s">
        <v>84</v>
      </c>
      <c r="AY370" s="17" t="s">
        <v>134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82</v>
      </c>
      <c r="BK370" s="230">
        <f>ROUND(I370*H370,2)</f>
        <v>0</v>
      </c>
      <c r="BL370" s="17" t="s">
        <v>478</v>
      </c>
      <c r="BM370" s="229" t="s">
        <v>489</v>
      </c>
    </row>
    <row r="371" s="2" customFormat="1">
      <c r="A371" s="38"/>
      <c r="B371" s="39"/>
      <c r="C371" s="40"/>
      <c r="D371" s="231" t="s">
        <v>144</v>
      </c>
      <c r="E371" s="40"/>
      <c r="F371" s="232" t="s">
        <v>490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144</v>
      </c>
      <c r="AU371" s="17" t="s">
        <v>84</v>
      </c>
    </row>
    <row r="372" s="2" customFormat="1">
      <c r="A372" s="38"/>
      <c r="B372" s="39"/>
      <c r="C372" s="40"/>
      <c r="D372" s="236" t="s">
        <v>146</v>
      </c>
      <c r="E372" s="40"/>
      <c r="F372" s="237" t="s">
        <v>491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146</v>
      </c>
      <c r="AU372" s="17" t="s">
        <v>84</v>
      </c>
    </row>
    <row r="373" s="14" customFormat="1">
      <c r="A373" s="14"/>
      <c r="B373" s="248"/>
      <c r="C373" s="249"/>
      <c r="D373" s="231" t="s">
        <v>148</v>
      </c>
      <c r="E373" s="250" t="s">
        <v>1</v>
      </c>
      <c r="F373" s="251" t="s">
        <v>84</v>
      </c>
      <c r="G373" s="249"/>
      <c r="H373" s="252">
        <v>2</v>
      </c>
      <c r="I373" s="253"/>
      <c r="J373" s="249"/>
      <c r="K373" s="249"/>
      <c r="L373" s="254"/>
      <c r="M373" s="255"/>
      <c r="N373" s="256"/>
      <c r="O373" s="256"/>
      <c r="P373" s="256"/>
      <c r="Q373" s="256"/>
      <c r="R373" s="256"/>
      <c r="S373" s="256"/>
      <c r="T373" s="25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8" t="s">
        <v>148</v>
      </c>
      <c r="AU373" s="258" t="s">
        <v>84</v>
      </c>
      <c r="AV373" s="14" t="s">
        <v>84</v>
      </c>
      <c r="AW373" s="14" t="s">
        <v>31</v>
      </c>
      <c r="AX373" s="14" t="s">
        <v>82</v>
      </c>
      <c r="AY373" s="258" t="s">
        <v>134</v>
      </c>
    </row>
    <row r="374" s="2" customFormat="1" ht="21.75" customHeight="1">
      <c r="A374" s="38"/>
      <c r="B374" s="39"/>
      <c r="C374" s="218" t="s">
        <v>308</v>
      </c>
      <c r="D374" s="218" t="s">
        <v>137</v>
      </c>
      <c r="E374" s="219" t="s">
        <v>492</v>
      </c>
      <c r="F374" s="220" t="s">
        <v>493</v>
      </c>
      <c r="G374" s="221" t="s">
        <v>488</v>
      </c>
      <c r="H374" s="222">
        <v>1</v>
      </c>
      <c r="I374" s="223"/>
      <c r="J374" s="224">
        <f>ROUND(I374*H374,2)</f>
        <v>0</v>
      </c>
      <c r="K374" s="220" t="s">
        <v>141</v>
      </c>
      <c r="L374" s="44"/>
      <c r="M374" s="225" t="s">
        <v>1</v>
      </c>
      <c r="N374" s="226" t="s">
        <v>39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0.155</v>
      </c>
      <c r="T374" s="228">
        <f>S374*H374</f>
        <v>0.155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478</v>
      </c>
      <c r="AT374" s="229" t="s">
        <v>137</v>
      </c>
      <c r="AU374" s="229" t="s">
        <v>84</v>
      </c>
      <c r="AY374" s="17" t="s">
        <v>134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82</v>
      </c>
      <c r="BK374" s="230">
        <f>ROUND(I374*H374,2)</f>
        <v>0</v>
      </c>
      <c r="BL374" s="17" t="s">
        <v>478</v>
      </c>
      <c r="BM374" s="229" t="s">
        <v>494</v>
      </c>
    </row>
    <row r="375" s="2" customFormat="1">
      <c r="A375" s="38"/>
      <c r="B375" s="39"/>
      <c r="C375" s="40"/>
      <c r="D375" s="231" t="s">
        <v>144</v>
      </c>
      <c r="E375" s="40"/>
      <c r="F375" s="232" t="s">
        <v>495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144</v>
      </c>
      <c r="AU375" s="17" t="s">
        <v>84</v>
      </c>
    </row>
    <row r="376" s="2" customFormat="1">
      <c r="A376" s="38"/>
      <c r="B376" s="39"/>
      <c r="C376" s="40"/>
      <c r="D376" s="236" t="s">
        <v>146</v>
      </c>
      <c r="E376" s="40"/>
      <c r="F376" s="237" t="s">
        <v>496</v>
      </c>
      <c r="G376" s="40"/>
      <c r="H376" s="40"/>
      <c r="I376" s="233"/>
      <c r="J376" s="40"/>
      <c r="K376" s="40"/>
      <c r="L376" s="44"/>
      <c r="M376" s="234"/>
      <c r="N376" s="23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146</v>
      </c>
      <c r="AU376" s="17" t="s">
        <v>84</v>
      </c>
    </row>
    <row r="377" s="12" customFormat="1" ht="22.8" customHeight="1">
      <c r="A377" s="12"/>
      <c r="B377" s="202"/>
      <c r="C377" s="203"/>
      <c r="D377" s="204" t="s">
        <v>73</v>
      </c>
      <c r="E377" s="216" t="s">
        <v>497</v>
      </c>
      <c r="F377" s="216" t="s">
        <v>498</v>
      </c>
      <c r="G377" s="203"/>
      <c r="H377" s="203"/>
      <c r="I377" s="206"/>
      <c r="J377" s="217">
        <f>BK377</f>
        <v>0</v>
      </c>
      <c r="K377" s="203"/>
      <c r="L377" s="208"/>
      <c r="M377" s="209"/>
      <c r="N377" s="210"/>
      <c r="O377" s="210"/>
      <c r="P377" s="211">
        <f>SUM(P378:P389)</f>
        <v>0</v>
      </c>
      <c r="Q377" s="210"/>
      <c r="R377" s="211">
        <f>SUM(R378:R389)</f>
        <v>0</v>
      </c>
      <c r="S377" s="210"/>
      <c r="T377" s="212">
        <f>SUM(T378:T389)</f>
        <v>0.13350000000000001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3" t="s">
        <v>84</v>
      </c>
      <c r="AT377" s="214" t="s">
        <v>73</v>
      </c>
      <c r="AU377" s="214" t="s">
        <v>82</v>
      </c>
      <c r="AY377" s="213" t="s">
        <v>134</v>
      </c>
      <c r="BK377" s="215">
        <f>SUM(BK378:BK389)</f>
        <v>0</v>
      </c>
    </row>
    <row r="378" s="2" customFormat="1" ht="24.15" customHeight="1">
      <c r="A378" s="38"/>
      <c r="B378" s="39"/>
      <c r="C378" s="218" t="s">
        <v>7</v>
      </c>
      <c r="D378" s="218" t="s">
        <v>137</v>
      </c>
      <c r="E378" s="219" t="s">
        <v>499</v>
      </c>
      <c r="F378" s="220" t="s">
        <v>500</v>
      </c>
      <c r="G378" s="221" t="s">
        <v>280</v>
      </c>
      <c r="H378" s="222">
        <v>1</v>
      </c>
      <c r="I378" s="223"/>
      <c r="J378" s="224">
        <f>ROUND(I378*H378,2)</f>
        <v>0</v>
      </c>
      <c r="K378" s="220" t="s">
        <v>141</v>
      </c>
      <c r="L378" s="44"/>
      <c r="M378" s="225" t="s">
        <v>1</v>
      </c>
      <c r="N378" s="226" t="s">
        <v>39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0.017000000000000001</v>
      </c>
      <c r="T378" s="228">
        <f>S378*H378</f>
        <v>0.017000000000000001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478</v>
      </c>
      <c r="AT378" s="229" t="s">
        <v>137</v>
      </c>
      <c r="AU378" s="229" t="s">
        <v>84</v>
      </c>
      <c r="AY378" s="17" t="s">
        <v>134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82</v>
      </c>
      <c r="BK378" s="230">
        <f>ROUND(I378*H378,2)</f>
        <v>0</v>
      </c>
      <c r="BL378" s="17" t="s">
        <v>478</v>
      </c>
      <c r="BM378" s="229" t="s">
        <v>501</v>
      </c>
    </row>
    <row r="379" s="2" customFormat="1">
      <c r="A379" s="38"/>
      <c r="B379" s="39"/>
      <c r="C379" s="40"/>
      <c r="D379" s="231" t="s">
        <v>144</v>
      </c>
      <c r="E379" s="40"/>
      <c r="F379" s="232" t="s">
        <v>502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144</v>
      </c>
      <c r="AU379" s="17" t="s">
        <v>84</v>
      </c>
    </row>
    <row r="380" s="2" customFormat="1">
      <c r="A380" s="38"/>
      <c r="B380" s="39"/>
      <c r="C380" s="40"/>
      <c r="D380" s="236" t="s">
        <v>146</v>
      </c>
      <c r="E380" s="40"/>
      <c r="F380" s="237" t="s">
        <v>503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146</v>
      </c>
      <c r="AU380" s="17" t="s">
        <v>84</v>
      </c>
    </row>
    <row r="381" s="2" customFormat="1" ht="24.15" customHeight="1">
      <c r="A381" s="38"/>
      <c r="B381" s="39"/>
      <c r="C381" s="218" t="s">
        <v>504</v>
      </c>
      <c r="D381" s="218" t="s">
        <v>137</v>
      </c>
      <c r="E381" s="219" t="s">
        <v>505</v>
      </c>
      <c r="F381" s="220" t="s">
        <v>506</v>
      </c>
      <c r="G381" s="221" t="s">
        <v>280</v>
      </c>
      <c r="H381" s="222">
        <v>1</v>
      </c>
      <c r="I381" s="223"/>
      <c r="J381" s="224">
        <f>ROUND(I381*H381,2)</f>
        <v>0</v>
      </c>
      <c r="K381" s="220" t="s">
        <v>141</v>
      </c>
      <c r="L381" s="44"/>
      <c r="M381" s="225" t="s">
        <v>1</v>
      </c>
      <c r="N381" s="226" t="s">
        <v>39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0.029999999999999999</v>
      </c>
      <c r="T381" s="228">
        <f>S381*H381</f>
        <v>0.029999999999999999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478</v>
      </c>
      <c r="AT381" s="229" t="s">
        <v>137</v>
      </c>
      <c r="AU381" s="229" t="s">
        <v>84</v>
      </c>
      <c r="AY381" s="17" t="s">
        <v>134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82</v>
      </c>
      <c r="BK381" s="230">
        <f>ROUND(I381*H381,2)</f>
        <v>0</v>
      </c>
      <c r="BL381" s="17" t="s">
        <v>478</v>
      </c>
      <c r="BM381" s="229" t="s">
        <v>507</v>
      </c>
    </row>
    <row r="382" s="2" customFormat="1">
      <c r="A382" s="38"/>
      <c r="B382" s="39"/>
      <c r="C382" s="40"/>
      <c r="D382" s="231" t="s">
        <v>144</v>
      </c>
      <c r="E382" s="40"/>
      <c r="F382" s="232" t="s">
        <v>508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144</v>
      </c>
      <c r="AU382" s="17" t="s">
        <v>84</v>
      </c>
    </row>
    <row r="383" s="2" customFormat="1">
      <c r="A383" s="38"/>
      <c r="B383" s="39"/>
      <c r="C383" s="40"/>
      <c r="D383" s="236" t="s">
        <v>146</v>
      </c>
      <c r="E383" s="40"/>
      <c r="F383" s="237" t="s">
        <v>509</v>
      </c>
      <c r="G383" s="40"/>
      <c r="H383" s="40"/>
      <c r="I383" s="233"/>
      <c r="J383" s="40"/>
      <c r="K383" s="40"/>
      <c r="L383" s="44"/>
      <c r="M383" s="234"/>
      <c r="N383" s="23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146</v>
      </c>
      <c r="AU383" s="17" t="s">
        <v>84</v>
      </c>
    </row>
    <row r="384" s="2" customFormat="1" ht="24.15" customHeight="1">
      <c r="A384" s="38"/>
      <c r="B384" s="39"/>
      <c r="C384" s="218" t="s">
        <v>510</v>
      </c>
      <c r="D384" s="218" t="s">
        <v>137</v>
      </c>
      <c r="E384" s="219" t="s">
        <v>511</v>
      </c>
      <c r="F384" s="220" t="s">
        <v>512</v>
      </c>
      <c r="G384" s="221" t="s">
        <v>280</v>
      </c>
      <c r="H384" s="222">
        <v>2</v>
      </c>
      <c r="I384" s="223"/>
      <c r="J384" s="224">
        <f>ROUND(I384*H384,2)</f>
        <v>0</v>
      </c>
      <c r="K384" s="220" t="s">
        <v>141</v>
      </c>
      <c r="L384" s="44"/>
      <c r="M384" s="225" t="s">
        <v>1</v>
      </c>
      <c r="N384" s="226" t="s">
        <v>39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0.040000000000000001</v>
      </c>
      <c r="T384" s="228">
        <f>S384*H384</f>
        <v>0.080000000000000002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478</v>
      </c>
      <c r="AT384" s="229" t="s">
        <v>137</v>
      </c>
      <c r="AU384" s="229" t="s">
        <v>84</v>
      </c>
      <c r="AY384" s="17" t="s">
        <v>134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82</v>
      </c>
      <c r="BK384" s="230">
        <f>ROUND(I384*H384,2)</f>
        <v>0</v>
      </c>
      <c r="BL384" s="17" t="s">
        <v>478</v>
      </c>
      <c r="BM384" s="229" t="s">
        <v>513</v>
      </c>
    </row>
    <row r="385" s="2" customFormat="1">
      <c r="A385" s="38"/>
      <c r="B385" s="39"/>
      <c r="C385" s="40"/>
      <c r="D385" s="231" t="s">
        <v>144</v>
      </c>
      <c r="E385" s="40"/>
      <c r="F385" s="232" t="s">
        <v>514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144</v>
      </c>
      <c r="AU385" s="17" t="s">
        <v>84</v>
      </c>
    </row>
    <row r="386" s="2" customFormat="1">
      <c r="A386" s="38"/>
      <c r="B386" s="39"/>
      <c r="C386" s="40"/>
      <c r="D386" s="236" t="s">
        <v>146</v>
      </c>
      <c r="E386" s="40"/>
      <c r="F386" s="237" t="s">
        <v>515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146</v>
      </c>
      <c r="AU386" s="17" t="s">
        <v>84</v>
      </c>
    </row>
    <row r="387" s="2" customFormat="1" ht="33" customHeight="1">
      <c r="A387" s="38"/>
      <c r="B387" s="39"/>
      <c r="C387" s="218" t="s">
        <v>516</v>
      </c>
      <c r="D387" s="218" t="s">
        <v>137</v>
      </c>
      <c r="E387" s="219" t="s">
        <v>517</v>
      </c>
      <c r="F387" s="220" t="s">
        <v>518</v>
      </c>
      <c r="G387" s="221" t="s">
        <v>280</v>
      </c>
      <c r="H387" s="222">
        <v>5</v>
      </c>
      <c r="I387" s="223"/>
      <c r="J387" s="224">
        <f>ROUND(I387*H387,2)</f>
        <v>0</v>
      </c>
      <c r="K387" s="220" t="s">
        <v>141</v>
      </c>
      <c r="L387" s="44"/>
      <c r="M387" s="225" t="s">
        <v>1</v>
      </c>
      <c r="N387" s="226" t="s">
        <v>39</v>
      </c>
      <c r="O387" s="91"/>
      <c r="P387" s="227">
        <f>O387*H387</f>
        <v>0</v>
      </c>
      <c r="Q387" s="227">
        <v>0</v>
      </c>
      <c r="R387" s="227">
        <f>Q387*H387</f>
        <v>0</v>
      </c>
      <c r="S387" s="227">
        <v>0.0012999999999999999</v>
      </c>
      <c r="T387" s="228">
        <f>S387*H387</f>
        <v>0.0064999999999999997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478</v>
      </c>
      <c r="AT387" s="229" t="s">
        <v>137</v>
      </c>
      <c r="AU387" s="229" t="s">
        <v>84</v>
      </c>
      <c r="AY387" s="17" t="s">
        <v>134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82</v>
      </c>
      <c r="BK387" s="230">
        <f>ROUND(I387*H387,2)</f>
        <v>0</v>
      </c>
      <c r="BL387" s="17" t="s">
        <v>478</v>
      </c>
      <c r="BM387" s="229" t="s">
        <v>519</v>
      </c>
    </row>
    <row r="388" s="2" customFormat="1">
      <c r="A388" s="38"/>
      <c r="B388" s="39"/>
      <c r="C388" s="40"/>
      <c r="D388" s="231" t="s">
        <v>144</v>
      </c>
      <c r="E388" s="40"/>
      <c r="F388" s="232" t="s">
        <v>520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144</v>
      </c>
      <c r="AU388" s="17" t="s">
        <v>84</v>
      </c>
    </row>
    <row r="389" s="2" customFormat="1">
      <c r="A389" s="38"/>
      <c r="B389" s="39"/>
      <c r="C389" s="40"/>
      <c r="D389" s="236" t="s">
        <v>146</v>
      </c>
      <c r="E389" s="40"/>
      <c r="F389" s="237" t="s">
        <v>521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146</v>
      </c>
      <c r="AU389" s="17" t="s">
        <v>84</v>
      </c>
    </row>
    <row r="390" s="12" customFormat="1" ht="22.8" customHeight="1">
      <c r="A390" s="12"/>
      <c r="B390" s="202"/>
      <c r="C390" s="203"/>
      <c r="D390" s="204" t="s">
        <v>73</v>
      </c>
      <c r="E390" s="216" t="s">
        <v>522</v>
      </c>
      <c r="F390" s="216" t="s">
        <v>523</v>
      </c>
      <c r="G390" s="203"/>
      <c r="H390" s="203"/>
      <c r="I390" s="206"/>
      <c r="J390" s="217">
        <f>BK390</f>
        <v>0</v>
      </c>
      <c r="K390" s="203"/>
      <c r="L390" s="208"/>
      <c r="M390" s="209"/>
      <c r="N390" s="210"/>
      <c r="O390" s="210"/>
      <c r="P390" s="211">
        <f>SUM(P391:P431)</f>
        <v>0</v>
      </c>
      <c r="Q390" s="210"/>
      <c r="R390" s="211">
        <f>SUM(R391:R431)</f>
        <v>0</v>
      </c>
      <c r="S390" s="210"/>
      <c r="T390" s="212">
        <f>SUM(T391:T431)</f>
        <v>13.167300000000001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3" t="s">
        <v>84</v>
      </c>
      <c r="AT390" s="214" t="s">
        <v>73</v>
      </c>
      <c r="AU390" s="214" t="s">
        <v>82</v>
      </c>
      <c r="AY390" s="213" t="s">
        <v>134</v>
      </c>
      <c r="BK390" s="215">
        <f>SUM(BK391:BK431)</f>
        <v>0</v>
      </c>
    </row>
    <row r="391" s="2" customFormat="1" ht="24.15" customHeight="1">
      <c r="A391" s="38"/>
      <c r="B391" s="39"/>
      <c r="C391" s="218" t="s">
        <v>478</v>
      </c>
      <c r="D391" s="218" t="s">
        <v>137</v>
      </c>
      <c r="E391" s="219" t="s">
        <v>524</v>
      </c>
      <c r="F391" s="220" t="s">
        <v>525</v>
      </c>
      <c r="G391" s="221" t="s">
        <v>154</v>
      </c>
      <c r="H391" s="222">
        <v>275.89999999999998</v>
      </c>
      <c r="I391" s="223"/>
      <c r="J391" s="224">
        <f>ROUND(I391*H391,2)</f>
        <v>0</v>
      </c>
      <c r="K391" s="220" t="s">
        <v>141</v>
      </c>
      <c r="L391" s="44"/>
      <c r="M391" s="225" t="s">
        <v>1</v>
      </c>
      <c r="N391" s="226" t="s">
        <v>39</v>
      </c>
      <c r="O391" s="91"/>
      <c r="P391" s="227">
        <f>O391*H391</f>
        <v>0</v>
      </c>
      <c r="Q391" s="227">
        <v>0</v>
      </c>
      <c r="R391" s="227">
        <f>Q391*H391</f>
        <v>0</v>
      </c>
      <c r="S391" s="227">
        <v>0.014</v>
      </c>
      <c r="T391" s="228">
        <f>S391*H391</f>
        <v>3.8625999999999996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478</v>
      </c>
      <c r="AT391" s="229" t="s">
        <v>137</v>
      </c>
      <c r="AU391" s="229" t="s">
        <v>84</v>
      </c>
      <c r="AY391" s="17" t="s">
        <v>134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82</v>
      </c>
      <c r="BK391" s="230">
        <f>ROUND(I391*H391,2)</f>
        <v>0</v>
      </c>
      <c r="BL391" s="17" t="s">
        <v>478</v>
      </c>
      <c r="BM391" s="229" t="s">
        <v>526</v>
      </c>
    </row>
    <row r="392" s="2" customFormat="1">
      <c r="A392" s="38"/>
      <c r="B392" s="39"/>
      <c r="C392" s="40"/>
      <c r="D392" s="231" t="s">
        <v>144</v>
      </c>
      <c r="E392" s="40"/>
      <c r="F392" s="232" t="s">
        <v>527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144</v>
      </c>
      <c r="AU392" s="17" t="s">
        <v>84</v>
      </c>
    </row>
    <row r="393" s="2" customFormat="1">
      <c r="A393" s="38"/>
      <c r="B393" s="39"/>
      <c r="C393" s="40"/>
      <c r="D393" s="236" t="s">
        <v>146</v>
      </c>
      <c r="E393" s="40"/>
      <c r="F393" s="237" t="s">
        <v>528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146</v>
      </c>
      <c r="AU393" s="17" t="s">
        <v>84</v>
      </c>
    </row>
    <row r="394" s="13" customFormat="1">
      <c r="A394" s="13"/>
      <c r="B394" s="238"/>
      <c r="C394" s="239"/>
      <c r="D394" s="231" t="s">
        <v>148</v>
      </c>
      <c r="E394" s="240" t="s">
        <v>1</v>
      </c>
      <c r="F394" s="241" t="s">
        <v>386</v>
      </c>
      <c r="G394" s="239"/>
      <c r="H394" s="240" t="s">
        <v>1</v>
      </c>
      <c r="I394" s="242"/>
      <c r="J394" s="239"/>
      <c r="K394" s="239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148</v>
      </c>
      <c r="AU394" s="247" t="s">
        <v>84</v>
      </c>
      <c r="AV394" s="13" t="s">
        <v>82</v>
      </c>
      <c r="AW394" s="13" t="s">
        <v>31</v>
      </c>
      <c r="AX394" s="13" t="s">
        <v>74</v>
      </c>
      <c r="AY394" s="247" t="s">
        <v>134</v>
      </c>
    </row>
    <row r="395" s="13" customFormat="1">
      <c r="A395" s="13"/>
      <c r="B395" s="238"/>
      <c r="C395" s="239"/>
      <c r="D395" s="231" t="s">
        <v>148</v>
      </c>
      <c r="E395" s="240" t="s">
        <v>1</v>
      </c>
      <c r="F395" s="241" t="s">
        <v>529</v>
      </c>
      <c r="G395" s="239"/>
      <c r="H395" s="240" t="s">
        <v>1</v>
      </c>
      <c r="I395" s="242"/>
      <c r="J395" s="239"/>
      <c r="K395" s="239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148</v>
      </c>
      <c r="AU395" s="247" t="s">
        <v>84</v>
      </c>
      <c r="AV395" s="13" t="s">
        <v>82</v>
      </c>
      <c r="AW395" s="13" t="s">
        <v>31</v>
      </c>
      <c r="AX395" s="13" t="s">
        <v>74</v>
      </c>
      <c r="AY395" s="247" t="s">
        <v>134</v>
      </c>
    </row>
    <row r="396" s="14" customFormat="1">
      <c r="A396" s="14"/>
      <c r="B396" s="248"/>
      <c r="C396" s="249"/>
      <c r="D396" s="231" t="s">
        <v>148</v>
      </c>
      <c r="E396" s="250" t="s">
        <v>1</v>
      </c>
      <c r="F396" s="251" t="s">
        <v>530</v>
      </c>
      <c r="G396" s="249"/>
      <c r="H396" s="252">
        <v>54.700000000000003</v>
      </c>
      <c r="I396" s="253"/>
      <c r="J396" s="249"/>
      <c r="K396" s="249"/>
      <c r="L396" s="254"/>
      <c r="M396" s="255"/>
      <c r="N396" s="256"/>
      <c r="O396" s="256"/>
      <c r="P396" s="256"/>
      <c r="Q396" s="256"/>
      <c r="R396" s="256"/>
      <c r="S396" s="256"/>
      <c r="T396" s="25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8" t="s">
        <v>148</v>
      </c>
      <c r="AU396" s="258" t="s">
        <v>84</v>
      </c>
      <c r="AV396" s="14" t="s">
        <v>84</v>
      </c>
      <c r="AW396" s="14" t="s">
        <v>31</v>
      </c>
      <c r="AX396" s="14" t="s">
        <v>74</v>
      </c>
      <c r="AY396" s="258" t="s">
        <v>134</v>
      </c>
    </row>
    <row r="397" s="13" customFormat="1">
      <c r="A397" s="13"/>
      <c r="B397" s="238"/>
      <c r="C397" s="239"/>
      <c r="D397" s="231" t="s">
        <v>148</v>
      </c>
      <c r="E397" s="240" t="s">
        <v>1</v>
      </c>
      <c r="F397" s="241" t="s">
        <v>531</v>
      </c>
      <c r="G397" s="239"/>
      <c r="H397" s="240" t="s">
        <v>1</v>
      </c>
      <c r="I397" s="242"/>
      <c r="J397" s="239"/>
      <c r="K397" s="239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148</v>
      </c>
      <c r="AU397" s="247" t="s">
        <v>84</v>
      </c>
      <c r="AV397" s="13" t="s">
        <v>82</v>
      </c>
      <c r="AW397" s="13" t="s">
        <v>31</v>
      </c>
      <c r="AX397" s="13" t="s">
        <v>74</v>
      </c>
      <c r="AY397" s="247" t="s">
        <v>134</v>
      </c>
    </row>
    <row r="398" s="14" customFormat="1">
      <c r="A398" s="14"/>
      <c r="B398" s="248"/>
      <c r="C398" s="249"/>
      <c r="D398" s="231" t="s">
        <v>148</v>
      </c>
      <c r="E398" s="250" t="s">
        <v>1</v>
      </c>
      <c r="F398" s="251" t="s">
        <v>532</v>
      </c>
      <c r="G398" s="249"/>
      <c r="H398" s="252">
        <v>28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8" t="s">
        <v>148</v>
      </c>
      <c r="AU398" s="258" t="s">
        <v>84</v>
      </c>
      <c r="AV398" s="14" t="s">
        <v>84</v>
      </c>
      <c r="AW398" s="14" t="s">
        <v>31</v>
      </c>
      <c r="AX398" s="14" t="s">
        <v>74</v>
      </c>
      <c r="AY398" s="258" t="s">
        <v>134</v>
      </c>
    </row>
    <row r="399" s="14" customFormat="1">
      <c r="A399" s="14"/>
      <c r="B399" s="248"/>
      <c r="C399" s="249"/>
      <c r="D399" s="231" t="s">
        <v>148</v>
      </c>
      <c r="E399" s="250" t="s">
        <v>1</v>
      </c>
      <c r="F399" s="251" t="s">
        <v>533</v>
      </c>
      <c r="G399" s="249"/>
      <c r="H399" s="252">
        <v>99.200000000000003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148</v>
      </c>
      <c r="AU399" s="258" t="s">
        <v>84</v>
      </c>
      <c r="AV399" s="14" t="s">
        <v>84</v>
      </c>
      <c r="AW399" s="14" t="s">
        <v>31</v>
      </c>
      <c r="AX399" s="14" t="s">
        <v>74</v>
      </c>
      <c r="AY399" s="258" t="s">
        <v>134</v>
      </c>
    </row>
    <row r="400" s="14" customFormat="1">
      <c r="A400" s="14"/>
      <c r="B400" s="248"/>
      <c r="C400" s="249"/>
      <c r="D400" s="231" t="s">
        <v>148</v>
      </c>
      <c r="E400" s="250" t="s">
        <v>1</v>
      </c>
      <c r="F400" s="251" t="s">
        <v>534</v>
      </c>
      <c r="G400" s="249"/>
      <c r="H400" s="252">
        <v>16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148</v>
      </c>
      <c r="AU400" s="258" t="s">
        <v>84</v>
      </c>
      <c r="AV400" s="14" t="s">
        <v>84</v>
      </c>
      <c r="AW400" s="14" t="s">
        <v>31</v>
      </c>
      <c r="AX400" s="14" t="s">
        <v>74</v>
      </c>
      <c r="AY400" s="258" t="s">
        <v>134</v>
      </c>
    </row>
    <row r="401" s="14" customFormat="1">
      <c r="A401" s="14"/>
      <c r="B401" s="248"/>
      <c r="C401" s="249"/>
      <c r="D401" s="231" t="s">
        <v>148</v>
      </c>
      <c r="E401" s="250" t="s">
        <v>1</v>
      </c>
      <c r="F401" s="251" t="s">
        <v>535</v>
      </c>
      <c r="G401" s="249"/>
      <c r="H401" s="252">
        <v>8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148</v>
      </c>
      <c r="AU401" s="258" t="s">
        <v>84</v>
      </c>
      <c r="AV401" s="14" t="s">
        <v>84</v>
      </c>
      <c r="AW401" s="14" t="s">
        <v>31</v>
      </c>
      <c r="AX401" s="14" t="s">
        <v>74</v>
      </c>
      <c r="AY401" s="258" t="s">
        <v>134</v>
      </c>
    </row>
    <row r="402" s="13" customFormat="1">
      <c r="A402" s="13"/>
      <c r="B402" s="238"/>
      <c r="C402" s="239"/>
      <c r="D402" s="231" t="s">
        <v>148</v>
      </c>
      <c r="E402" s="240" t="s">
        <v>1</v>
      </c>
      <c r="F402" s="241" t="s">
        <v>536</v>
      </c>
      <c r="G402" s="239"/>
      <c r="H402" s="240" t="s">
        <v>1</v>
      </c>
      <c r="I402" s="242"/>
      <c r="J402" s="239"/>
      <c r="K402" s="239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148</v>
      </c>
      <c r="AU402" s="247" t="s">
        <v>84</v>
      </c>
      <c r="AV402" s="13" t="s">
        <v>82</v>
      </c>
      <c r="AW402" s="13" t="s">
        <v>31</v>
      </c>
      <c r="AX402" s="13" t="s">
        <v>74</v>
      </c>
      <c r="AY402" s="247" t="s">
        <v>134</v>
      </c>
    </row>
    <row r="403" s="13" customFormat="1">
      <c r="A403" s="13"/>
      <c r="B403" s="238"/>
      <c r="C403" s="239"/>
      <c r="D403" s="231" t="s">
        <v>148</v>
      </c>
      <c r="E403" s="240" t="s">
        <v>1</v>
      </c>
      <c r="F403" s="241" t="s">
        <v>529</v>
      </c>
      <c r="G403" s="239"/>
      <c r="H403" s="240" t="s">
        <v>1</v>
      </c>
      <c r="I403" s="242"/>
      <c r="J403" s="239"/>
      <c r="K403" s="239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148</v>
      </c>
      <c r="AU403" s="247" t="s">
        <v>84</v>
      </c>
      <c r="AV403" s="13" t="s">
        <v>82</v>
      </c>
      <c r="AW403" s="13" t="s">
        <v>31</v>
      </c>
      <c r="AX403" s="13" t="s">
        <v>74</v>
      </c>
      <c r="AY403" s="247" t="s">
        <v>134</v>
      </c>
    </row>
    <row r="404" s="14" customFormat="1">
      <c r="A404" s="14"/>
      <c r="B404" s="248"/>
      <c r="C404" s="249"/>
      <c r="D404" s="231" t="s">
        <v>148</v>
      </c>
      <c r="E404" s="250" t="s">
        <v>1</v>
      </c>
      <c r="F404" s="251" t="s">
        <v>537</v>
      </c>
      <c r="G404" s="249"/>
      <c r="H404" s="252">
        <v>19.5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148</v>
      </c>
      <c r="AU404" s="258" t="s">
        <v>84</v>
      </c>
      <c r="AV404" s="14" t="s">
        <v>84</v>
      </c>
      <c r="AW404" s="14" t="s">
        <v>31</v>
      </c>
      <c r="AX404" s="14" t="s">
        <v>74</v>
      </c>
      <c r="AY404" s="258" t="s">
        <v>134</v>
      </c>
    </row>
    <row r="405" s="13" customFormat="1">
      <c r="A405" s="13"/>
      <c r="B405" s="238"/>
      <c r="C405" s="239"/>
      <c r="D405" s="231" t="s">
        <v>148</v>
      </c>
      <c r="E405" s="240" t="s">
        <v>1</v>
      </c>
      <c r="F405" s="241" t="s">
        <v>531</v>
      </c>
      <c r="G405" s="239"/>
      <c r="H405" s="240" t="s">
        <v>1</v>
      </c>
      <c r="I405" s="242"/>
      <c r="J405" s="239"/>
      <c r="K405" s="239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148</v>
      </c>
      <c r="AU405" s="247" t="s">
        <v>84</v>
      </c>
      <c r="AV405" s="13" t="s">
        <v>82</v>
      </c>
      <c r="AW405" s="13" t="s">
        <v>31</v>
      </c>
      <c r="AX405" s="13" t="s">
        <v>74</v>
      </c>
      <c r="AY405" s="247" t="s">
        <v>134</v>
      </c>
    </row>
    <row r="406" s="14" customFormat="1">
      <c r="A406" s="14"/>
      <c r="B406" s="248"/>
      <c r="C406" s="249"/>
      <c r="D406" s="231" t="s">
        <v>148</v>
      </c>
      <c r="E406" s="250" t="s">
        <v>1</v>
      </c>
      <c r="F406" s="251" t="s">
        <v>538</v>
      </c>
      <c r="G406" s="249"/>
      <c r="H406" s="252">
        <v>45.5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8" t="s">
        <v>148</v>
      </c>
      <c r="AU406" s="258" t="s">
        <v>84</v>
      </c>
      <c r="AV406" s="14" t="s">
        <v>84</v>
      </c>
      <c r="AW406" s="14" t="s">
        <v>31</v>
      </c>
      <c r="AX406" s="14" t="s">
        <v>74</v>
      </c>
      <c r="AY406" s="258" t="s">
        <v>134</v>
      </c>
    </row>
    <row r="407" s="13" customFormat="1">
      <c r="A407" s="13"/>
      <c r="B407" s="238"/>
      <c r="C407" s="239"/>
      <c r="D407" s="231" t="s">
        <v>148</v>
      </c>
      <c r="E407" s="240" t="s">
        <v>1</v>
      </c>
      <c r="F407" s="241" t="s">
        <v>539</v>
      </c>
      <c r="G407" s="239"/>
      <c r="H407" s="240" t="s">
        <v>1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148</v>
      </c>
      <c r="AU407" s="247" t="s">
        <v>84</v>
      </c>
      <c r="AV407" s="13" t="s">
        <v>82</v>
      </c>
      <c r="AW407" s="13" t="s">
        <v>31</v>
      </c>
      <c r="AX407" s="13" t="s">
        <v>74</v>
      </c>
      <c r="AY407" s="247" t="s">
        <v>134</v>
      </c>
    </row>
    <row r="408" s="14" customFormat="1">
      <c r="A408" s="14"/>
      <c r="B408" s="248"/>
      <c r="C408" s="249"/>
      <c r="D408" s="231" t="s">
        <v>148</v>
      </c>
      <c r="E408" s="250" t="s">
        <v>1</v>
      </c>
      <c r="F408" s="251" t="s">
        <v>369</v>
      </c>
      <c r="G408" s="249"/>
      <c r="H408" s="252">
        <v>5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8" t="s">
        <v>148</v>
      </c>
      <c r="AU408" s="258" t="s">
        <v>84</v>
      </c>
      <c r="AV408" s="14" t="s">
        <v>84</v>
      </c>
      <c r="AW408" s="14" t="s">
        <v>31</v>
      </c>
      <c r="AX408" s="14" t="s">
        <v>74</v>
      </c>
      <c r="AY408" s="258" t="s">
        <v>134</v>
      </c>
    </row>
    <row r="409" s="15" customFormat="1">
      <c r="A409" s="15"/>
      <c r="B409" s="259"/>
      <c r="C409" s="260"/>
      <c r="D409" s="231" t="s">
        <v>148</v>
      </c>
      <c r="E409" s="261" t="s">
        <v>1</v>
      </c>
      <c r="F409" s="262" t="s">
        <v>220</v>
      </c>
      <c r="G409" s="260"/>
      <c r="H409" s="263">
        <v>275.89999999999998</v>
      </c>
      <c r="I409" s="264"/>
      <c r="J409" s="260"/>
      <c r="K409" s="260"/>
      <c r="L409" s="265"/>
      <c r="M409" s="266"/>
      <c r="N409" s="267"/>
      <c r="O409" s="267"/>
      <c r="P409" s="267"/>
      <c r="Q409" s="267"/>
      <c r="R409" s="267"/>
      <c r="S409" s="267"/>
      <c r="T409" s="268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9" t="s">
        <v>148</v>
      </c>
      <c r="AU409" s="269" t="s">
        <v>84</v>
      </c>
      <c r="AV409" s="15" t="s">
        <v>142</v>
      </c>
      <c r="AW409" s="15" t="s">
        <v>31</v>
      </c>
      <c r="AX409" s="15" t="s">
        <v>82</v>
      </c>
      <c r="AY409" s="269" t="s">
        <v>134</v>
      </c>
    </row>
    <row r="410" s="2" customFormat="1" ht="16.5" customHeight="1">
      <c r="A410" s="38"/>
      <c r="B410" s="39"/>
      <c r="C410" s="218" t="s">
        <v>540</v>
      </c>
      <c r="D410" s="218" t="s">
        <v>137</v>
      </c>
      <c r="E410" s="219" t="s">
        <v>541</v>
      </c>
      <c r="F410" s="220" t="s">
        <v>542</v>
      </c>
      <c r="G410" s="221" t="s">
        <v>140</v>
      </c>
      <c r="H410" s="222">
        <v>157.62000000000001</v>
      </c>
      <c r="I410" s="223"/>
      <c r="J410" s="224">
        <f>ROUND(I410*H410,2)</f>
        <v>0</v>
      </c>
      <c r="K410" s="220" t="s">
        <v>141</v>
      </c>
      <c r="L410" s="44"/>
      <c r="M410" s="225" t="s">
        <v>1</v>
      </c>
      <c r="N410" s="226" t="s">
        <v>39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0.014999999999999999</v>
      </c>
      <c r="T410" s="228">
        <f>S410*H410</f>
        <v>2.3643000000000001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478</v>
      </c>
      <c r="AT410" s="229" t="s">
        <v>137</v>
      </c>
      <c r="AU410" s="229" t="s">
        <v>84</v>
      </c>
      <c r="AY410" s="17" t="s">
        <v>134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82</v>
      </c>
      <c r="BK410" s="230">
        <f>ROUND(I410*H410,2)</f>
        <v>0</v>
      </c>
      <c r="BL410" s="17" t="s">
        <v>478</v>
      </c>
      <c r="BM410" s="229" t="s">
        <v>543</v>
      </c>
    </row>
    <row r="411" s="2" customFormat="1">
      <c r="A411" s="38"/>
      <c r="B411" s="39"/>
      <c r="C411" s="40"/>
      <c r="D411" s="231" t="s">
        <v>144</v>
      </c>
      <c r="E411" s="40"/>
      <c r="F411" s="232" t="s">
        <v>544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144</v>
      </c>
      <c r="AU411" s="17" t="s">
        <v>84</v>
      </c>
    </row>
    <row r="412" s="2" customFormat="1">
      <c r="A412" s="38"/>
      <c r="B412" s="39"/>
      <c r="C412" s="40"/>
      <c r="D412" s="236" t="s">
        <v>146</v>
      </c>
      <c r="E412" s="40"/>
      <c r="F412" s="237" t="s">
        <v>545</v>
      </c>
      <c r="G412" s="40"/>
      <c r="H412" s="40"/>
      <c r="I412" s="233"/>
      <c r="J412" s="40"/>
      <c r="K412" s="40"/>
      <c r="L412" s="44"/>
      <c r="M412" s="234"/>
      <c r="N412" s="235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146</v>
      </c>
      <c r="AU412" s="17" t="s">
        <v>84</v>
      </c>
    </row>
    <row r="413" s="14" customFormat="1">
      <c r="A413" s="14"/>
      <c r="B413" s="248"/>
      <c r="C413" s="249"/>
      <c r="D413" s="231" t="s">
        <v>148</v>
      </c>
      <c r="E413" s="250" t="s">
        <v>1</v>
      </c>
      <c r="F413" s="251" t="s">
        <v>546</v>
      </c>
      <c r="G413" s="249"/>
      <c r="H413" s="252">
        <v>96.200000000000003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148</v>
      </c>
      <c r="AU413" s="258" t="s">
        <v>84</v>
      </c>
      <c r="AV413" s="14" t="s">
        <v>84</v>
      </c>
      <c r="AW413" s="14" t="s">
        <v>31</v>
      </c>
      <c r="AX413" s="14" t="s">
        <v>74</v>
      </c>
      <c r="AY413" s="258" t="s">
        <v>134</v>
      </c>
    </row>
    <row r="414" s="14" customFormat="1">
      <c r="A414" s="14"/>
      <c r="B414" s="248"/>
      <c r="C414" s="249"/>
      <c r="D414" s="231" t="s">
        <v>148</v>
      </c>
      <c r="E414" s="250" t="s">
        <v>1</v>
      </c>
      <c r="F414" s="251" t="s">
        <v>547</v>
      </c>
      <c r="G414" s="249"/>
      <c r="H414" s="252">
        <v>36.920000000000002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148</v>
      </c>
      <c r="AU414" s="258" t="s">
        <v>84</v>
      </c>
      <c r="AV414" s="14" t="s">
        <v>84</v>
      </c>
      <c r="AW414" s="14" t="s">
        <v>31</v>
      </c>
      <c r="AX414" s="14" t="s">
        <v>74</v>
      </c>
      <c r="AY414" s="258" t="s">
        <v>134</v>
      </c>
    </row>
    <row r="415" s="14" customFormat="1">
      <c r="A415" s="14"/>
      <c r="B415" s="248"/>
      <c r="C415" s="249"/>
      <c r="D415" s="231" t="s">
        <v>148</v>
      </c>
      <c r="E415" s="250" t="s">
        <v>1</v>
      </c>
      <c r="F415" s="251" t="s">
        <v>548</v>
      </c>
      <c r="G415" s="249"/>
      <c r="H415" s="252">
        <v>24.5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148</v>
      </c>
      <c r="AU415" s="258" t="s">
        <v>84</v>
      </c>
      <c r="AV415" s="14" t="s">
        <v>84</v>
      </c>
      <c r="AW415" s="14" t="s">
        <v>31</v>
      </c>
      <c r="AX415" s="14" t="s">
        <v>74</v>
      </c>
      <c r="AY415" s="258" t="s">
        <v>134</v>
      </c>
    </row>
    <row r="416" s="15" customFormat="1">
      <c r="A416" s="15"/>
      <c r="B416" s="259"/>
      <c r="C416" s="260"/>
      <c r="D416" s="231" t="s">
        <v>148</v>
      </c>
      <c r="E416" s="261" t="s">
        <v>1</v>
      </c>
      <c r="F416" s="262" t="s">
        <v>220</v>
      </c>
      <c r="G416" s="260"/>
      <c r="H416" s="263">
        <v>157.62000000000001</v>
      </c>
      <c r="I416" s="264"/>
      <c r="J416" s="260"/>
      <c r="K416" s="260"/>
      <c r="L416" s="265"/>
      <c r="M416" s="266"/>
      <c r="N416" s="267"/>
      <c r="O416" s="267"/>
      <c r="P416" s="267"/>
      <c r="Q416" s="267"/>
      <c r="R416" s="267"/>
      <c r="S416" s="267"/>
      <c r="T416" s="26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9" t="s">
        <v>148</v>
      </c>
      <c r="AU416" s="269" t="s">
        <v>84</v>
      </c>
      <c r="AV416" s="15" t="s">
        <v>142</v>
      </c>
      <c r="AW416" s="15" t="s">
        <v>31</v>
      </c>
      <c r="AX416" s="15" t="s">
        <v>82</v>
      </c>
      <c r="AY416" s="269" t="s">
        <v>134</v>
      </c>
    </row>
    <row r="417" s="2" customFormat="1" ht="16.5" customHeight="1">
      <c r="A417" s="38"/>
      <c r="B417" s="39"/>
      <c r="C417" s="218" t="s">
        <v>549</v>
      </c>
      <c r="D417" s="218" t="s">
        <v>137</v>
      </c>
      <c r="E417" s="219" t="s">
        <v>550</v>
      </c>
      <c r="F417" s="220" t="s">
        <v>551</v>
      </c>
      <c r="G417" s="221" t="s">
        <v>154</v>
      </c>
      <c r="H417" s="222">
        <v>5.5</v>
      </c>
      <c r="I417" s="223"/>
      <c r="J417" s="224">
        <f>ROUND(I417*H417,2)</f>
        <v>0</v>
      </c>
      <c r="K417" s="220" t="s">
        <v>141</v>
      </c>
      <c r="L417" s="44"/>
      <c r="M417" s="225" t="s">
        <v>1</v>
      </c>
      <c r="N417" s="226" t="s">
        <v>39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0.040000000000000001</v>
      </c>
      <c r="T417" s="228">
        <f>S417*H417</f>
        <v>0.22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478</v>
      </c>
      <c r="AT417" s="229" t="s">
        <v>137</v>
      </c>
      <c r="AU417" s="229" t="s">
        <v>84</v>
      </c>
      <c r="AY417" s="17" t="s">
        <v>134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82</v>
      </c>
      <c r="BK417" s="230">
        <f>ROUND(I417*H417,2)</f>
        <v>0</v>
      </c>
      <c r="BL417" s="17" t="s">
        <v>478</v>
      </c>
      <c r="BM417" s="229" t="s">
        <v>552</v>
      </c>
    </row>
    <row r="418" s="2" customFormat="1">
      <c r="A418" s="38"/>
      <c r="B418" s="39"/>
      <c r="C418" s="40"/>
      <c r="D418" s="231" t="s">
        <v>144</v>
      </c>
      <c r="E418" s="40"/>
      <c r="F418" s="232" t="s">
        <v>553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144</v>
      </c>
      <c r="AU418" s="17" t="s">
        <v>84</v>
      </c>
    </row>
    <row r="419" s="2" customFormat="1">
      <c r="A419" s="38"/>
      <c r="B419" s="39"/>
      <c r="C419" s="40"/>
      <c r="D419" s="236" t="s">
        <v>146</v>
      </c>
      <c r="E419" s="40"/>
      <c r="F419" s="237" t="s">
        <v>554</v>
      </c>
      <c r="G419" s="40"/>
      <c r="H419" s="40"/>
      <c r="I419" s="233"/>
      <c r="J419" s="40"/>
      <c r="K419" s="40"/>
      <c r="L419" s="44"/>
      <c r="M419" s="234"/>
      <c r="N419" s="235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146</v>
      </c>
      <c r="AU419" s="17" t="s">
        <v>84</v>
      </c>
    </row>
    <row r="420" s="14" customFormat="1">
      <c r="A420" s="14"/>
      <c r="B420" s="248"/>
      <c r="C420" s="249"/>
      <c r="D420" s="231" t="s">
        <v>148</v>
      </c>
      <c r="E420" s="250" t="s">
        <v>1</v>
      </c>
      <c r="F420" s="251" t="s">
        <v>555</v>
      </c>
      <c r="G420" s="249"/>
      <c r="H420" s="252">
        <v>5.5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8" t="s">
        <v>148</v>
      </c>
      <c r="AU420" s="258" t="s">
        <v>84</v>
      </c>
      <c r="AV420" s="14" t="s">
        <v>84</v>
      </c>
      <c r="AW420" s="14" t="s">
        <v>31</v>
      </c>
      <c r="AX420" s="14" t="s">
        <v>82</v>
      </c>
      <c r="AY420" s="258" t="s">
        <v>134</v>
      </c>
    </row>
    <row r="421" s="2" customFormat="1" ht="24.15" customHeight="1">
      <c r="A421" s="38"/>
      <c r="B421" s="39"/>
      <c r="C421" s="218" t="s">
        <v>556</v>
      </c>
      <c r="D421" s="218" t="s">
        <v>137</v>
      </c>
      <c r="E421" s="219" t="s">
        <v>557</v>
      </c>
      <c r="F421" s="220" t="s">
        <v>558</v>
      </c>
      <c r="G421" s="221" t="s">
        <v>154</v>
      </c>
      <c r="H421" s="222">
        <v>105.59999999999999</v>
      </c>
      <c r="I421" s="223"/>
      <c r="J421" s="224">
        <f>ROUND(I421*H421,2)</f>
        <v>0</v>
      </c>
      <c r="K421" s="220" t="s">
        <v>141</v>
      </c>
      <c r="L421" s="44"/>
      <c r="M421" s="225" t="s">
        <v>1</v>
      </c>
      <c r="N421" s="226" t="s">
        <v>39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0.017000000000000001</v>
      </c>
      <c r="T421" s="228">
        <f>S421*H421</f>
        <v>1.7952000000000001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478</v>
      </c>
      <c r="AT421" s="229" t="s">
        <v>137</v>
      </c>
      <c r="AU421" s="229" t="s">
        <v>84</v>
      </c>
      <c r="AY421" s="17" t="s">
        <v>134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82</v>
      </c>
      <c r="BK421" s="230">
        <f>ROUND(I421*H421,2)</f>
        <v>0</v>
      </c>
      <c r="BL421" s="17" t="s">
        <v>478</v>
      </c>
      <c r="BM421" s="229" t="s">
        <v>559</v>
      </c>
    </row>
    <row r="422" s="2" customFormat="1">
      <c r="A422" s="38"/>
      <c r="B422" s="39"/>
      <c r="C422" s="40"/>
      <c r="D422" s="231" t="s">
        <v>144</v>
      </c>
      <c r="E422" s="40"/>
      <c r="F422" s="232" t="s">
        <v>560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144</v>
      </c>
      <c r="AU422" s="17" t="s">
        <v>84</v>
      </c>
    </row>
    <row r="423" s="2" customFormat="1">
      <c r="A423" s="38"/>
      <c r="B423" s="39"/>
      <c r="C423" s="40"/>
      <c r="D423" s="236" t="s">
        <v>146</v>
      </c>
      <c r="E423" s="40"/>
      <c r="F423" s="237" t="s">
        <v>561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146</v>
      </c>
      <c r="AU423" s="17" t="s">
        <v>84</v>
      </c>
    </row>
    <row r="424" s="14" customFormat="1">
      <c r="A424" s="14"/>
      <c r="B424" s="248"/>
      <c r="C424" s="249"/>
      <c r="D424" s="231" t="s">
        <v>148</v>
      </c>
      <c r="E424" s="250" t="s">
        <v>1</v>
      </c>
      <c r="F424" s="251" t="s">
        <v>562</v>
      </c>
      <c r="G424" s="249"/>
      <c r="H424" s="252">
        <v>41.600000000000001</v>
      </c>
      <c r="I424" s="253"/>
      <c r="J424" s="249"/>
      <c r="K424" s="249"/>
      <c r="L424" s="254"/>
      <c r="M424" s="255"/>
      <c r="N424" s="256"/>
      <c r="O424" s="256"/>
      <c r="P424" s="256"/>
      <c r="Q424" s="256"/>
      <c r="R424" s="256"/>
      <c r="S424" s="256"/>
      <c r="T424" s="25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8" t="s">
        <v>148</v>
      </c>
      <c r="AU424" s="258" t="s">
        <v>84</v>
      </c>
      <c r="AV424" s="14" t="s">
        <v>84</v>
      </c>
      <c r="AW424" s="14" t="s">
        <v>31</v>
      </c>
      <c r="AX424" s="14" t="s">
        <v>74</v>
      </c>
      <c r="AY424" s="258" t="s">
        <v>134</v>
      </c>
    </row>
    <row r="425" s="14" customFormat="1">
      <c r="A425" s="14"/>
      <c r="B425" s="248"/>
      <c r="C425" s="249"/>
      <c r="D425" s="231" t="s">
        <v>148</v>
      </c>
      <c r="E425" s="250" t="s">
        <v>1</v>
      </c>
      <c r="F425" s="251" t="s">
        <v>563</v>
      </c>
      <c r="G425" s="249"/>
      <c r="H425" s="252">
        <v>31.199999999999999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148</v>
      </c>
      <c r="AU425" s="258" t="s">
        <v>84</v>
      </c>
      <c r="AV425" s="14" t="s">
        <v>84</v>
      </c>
      <c r="AW425" s="14" t="s">
        <v>31</v>
      </c>
      <c r="AX425" s="14" t="s">
        <v>74</v>
      </c>
      <c r="AY425" s="258" t="s">
        <v>134</v>
      </c>
    </row>
    <row r="426" s="14" customFormat="1">
      <c r="A426" s="14"/>
      <c r="B426" s="248"/>
      <c r="C426" s="249"/>
      <c r="D426" s="231" t="s">
        <v>148</v>
      </c>
      <c r="E426" s="250" t="s">
        <v>1</v>
      </c>
      <c r="F426" s="251" t="s">
        <v>564</v>
      </c>
      <c r="G426" s="249"/>
      <c r="H426" s="252">
        <v>32.799999999999997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8" t="s">
        <v>148</v>
      </c>
      <c r="AU426" s="258" t="s">
        <v>84</v>
      </c>
      <c r="AV426" s="14" t="s">
        <v>84</v>
      </c>
      <c r="AW426" s="14" t="s">
        <v>31</v>
      </c>
      <c r="AX426" s="14" t="s">
        <v>74</v>
      </c>
      <c r="AY426" s="258" t="s">
        <v>134</v>
      </c>
    </row>
    <row r="427" s="15" customFormat="1">
      <c r="A427" s="15"/>
      <c r="B427" s="259"/>
      <c r="C427" s="260"/>
      <c r="D427" s="231" t="s">
        <v>148</v>
      </c>
      <c r="E427" s="261" t="s">
        <v>1</v>
      </c>
      <c r="F427" s="262" t="s">
        <v>220</v>
      </c>
      <c r="G427" s="260"/>
      <c r="H427" s="263">
        <v>105.59999999999999</v>
      </c>
      <c r="I427" s="264"/>
      <c r="J427" s="260"/>
      <c r="K427" s="260"/>
      <c r="L427" s="265"/>
      <c r="M427" s="266"/>
      <c r="N427" s="267"/>
      <c r="O427" s="267"/>
      <c r="P427" s="267"/>
      <c r="Q427" s="267"/>
      <c r="R427" s="267"/>
      <c r="S427" s="267"/>
      <c r="T427" s="268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9" t="s">
        <v>148</v>
      </c>
      <c r="AU427" s="269" t="s">
        <v>84</v>
      </c>
      <c r="AV427" s="15" t="s">
        <v>142</v>
      </c>
      <c r="AW427" s="15" t="s">
        <v>31</v>
      </c>
      <c r="AX427" s="15" t="s">
        <v>82</v>
      </c>
      <c r="AY427" s="269" t="s">
        <v>134</v>
      </c>
    </row>
    <row r="428" s="2" customFormat="1" ht="24.15" customHeight="1">
      <c r="A428" s="38"/>
      <c r="B428" s="39"/>
      <c r="C428" s="218" t="s">
        <v>565</v>
      </c>
      <c r="D428" s="218" t="s">
        <v>137</v>
      </c>
      <c r="E428" s="219" t="s">
        <v>566</v>
      </c>
      <c r="F428" s="220" t="s">
        <v>567</v>
      </c>
      <c r="G428" s="221" t="s">
        <v>140</v>
      </c>
      <c r="H428" s="222">
        <v>123.13</v>
      </c>
      <c r="I428" s="223"/>
      <c r="J428" s="224">
        <f>ROUND(I428*H428,2)</f>
        <v>0</v>
      </c>
      <c r="K428" s="220" t="s">
        <v>141</v>
      </c>
      <c r="L428" s="44"/>
      <c r="M428" s="225" t="s">
        <v>1</v>
      </c>
      <c r="N428" s="226" t="s">
        <v>39</v>
      </c>
      <c r="O428" s="91"/>
      <c r="P428" s="227">
        <f>O428*H428</f>
        <v>0</v>
      </c>
      <c r="Q428" s="227">
        <v>0</v>
      </c>
      <c r="R428" s="227">
        <f>Q428*H428</f>
        <v>0</v>
      </c>
      <c r="S428" s="227">
        <v>0.040000000000000001</v>
      </c>
      <c r="T428" s="228">
        <f>S428*H428</f>
        <v>4.9252000000000002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478</v>
      </c>
      <c r="AT428" s="229" t="s">
        <v>137</v>
      </c>
      <c r="AU428" s="229" t="s">
        <v>84</v>
      </c>
      <c r="AY428" s="17" t="s">
        <v>134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82</v>
      </c>
      <c r="BK428" s="230">
        <f>ROUND(I428*H428,2)</f>
        <v>0</v>
      </c>
      <c r="BL428" s="17" t="s">
        <v>478</v>
      </c>
      <c r="BM428" s="229" t="s">
        <v>568</v>
      </c>
    </row>
    <row r="429" s="2" customFormat="1">
      <c r="A429" s="38"/>
      <c r="B429" s="39"/>
      <c r="C429" s="40"/>
      <c r="D429" s="231" t="s">
        <v>144</v>
      </c>
      <c r="E429" s="40"/>
      <c r="F429" s="232" t="s">
        <v>569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144</v>
      </c>
      <c r="AU429" s="17" t="s">
        <v>84</v>
      </c>
    </row>
    <row r="430" s="2" customFormat="1">
      <c r="A430" s="38"/>
      <c r="B430" s="39"/>
      <c r="C430" s="40"/>
      <c r="D430" s="236" t="s">
        <v>146</v>
      </c>
      <c r="E430" s="40"/>
      <c r="F430" s="237" t="s">
        <v>570</v>
      </c>
      <c r="G430" s="40"/>
      <c r="H430" s="40"/>
      <c r="I430" s="233"/>
      <c r="J430" s="40"/>
      <c r="K430" s="40"/>
      <c r="L430" s="44"/>
      <c r="M430" s="234"/>
      <c r="N430" s="235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146</v>
      </c>
      <c r="AU430" s="17" t="s">
        <v>84</v>
      </c>
    </row>
    <row r="431" s="14" customFormat="1">
      <c r="A431" s="14"/>
      <c r="B431" s="248"/>
      <c r="C431" s="249"/>
      <c r="D431" s="231" t="s">
        <v>148</v>
      </c>
      <c r="E431" s="250" t="s">
        <v>1</v>
      </c>
      <c r="F431" s="251" t="s">
        <v>571</v>
      </c>
      <c r="G431" s="249"/>
      <c r="H431" s="252">
        <v>123.13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148</v>
      </c>
      <c r="AU431" s="258" t="s">
        <v>84</v>
      </c>
      <c r="AV431" s="14" t="s">
        <v>84</v>
      </c>
      <c r="AW431" s="14" t="s">
        <v>31</v>
      </c>
      <c r="AX431" s="14" t="s">
        <v>82</v>
      </c>
      <c r="AY431" s="258" t="s">
        <v>134</v>
      </c>
    </row>
    <row r="432" s="12" customFormat="1" ht="22.8" customHeight="1">
      <c r="A432" s="12"/>
      <c r="B432" s="202"/>
      <c r="C432" s="203"/>
      <c r="D432" s="204" t="s">
        <v>73</v>
      </c>
      <c r="E432" s="216" t="s">
        <v>572</v>
      </c>
      <c r="F432" s="216" t="s">
        <v>573</v>
      </c>
      <c r="G432" s="203"/>
      <c r="H432" s="203"/>
      <c r="I432" s="206"/>
      <c r="J432" s="217">
        <f>BK432</f>
        <v>0</v>
      </c>
      <c r="K432" s="203"/>
      <c r="L432" s="208"/>
      <c r="M432" s="209"/>
      <c r="N432" s="210"/>
      <c r="O432" s="210"/>
      <c r="P432" s="211">
        <f>SUM(P433:P463)</f>
        <v>0</v>
      </c>
      <c r="Q432" s="210"/>
      <c r="R432" s="211">
        <f>SUM(R433:R463)</f>
        <v>0</v>
      </c>
      <c r="S432" s="210"/>
      <c r="T432" s="212">
        <f>SUM(T433:T463)</f>
        <v>0.36182000000000003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3" t="s">
        <v>84</v>
      </c>
      <c r="AT432" s="214" t="s">
        <v>73</v>
      </c>
      <c r="AU432" s="214" t="s">
        <v>82</v>
      </c>
      <c r="AY432" s="213" t="s">
        <v>134</v>
      </c>
      <c r="BK432" s="215">
        <f>SUM(BK433:BK463)</f>
        <v>0</v>
      </c>
    </row>
    <row r="433" s="2" customFormat="1" ht="16.5" customHeight="1">
      <c r="A433" s="38"/>
      <c r="B433" s="39"/>
      <c r="C433" s="218" t="s">
        <v>82</v>
      </c>
      <c r="D433" s="218" t="s">
        <v>137</v>
      </c>
      <c r="E433" s="219" t="s">
        <v>574</v>
      </c>
      <c r="F433" s="220" t="s">
        <v>575</v>
      </c>
      <c r="G433" s="221" t="s">
        <v>154</v>
      </c>
      <c r="H433" s="222">
        <v>7.5</v>
      </c>
      <c r="I433" s="223"/>
      <c r="J433" s="224">
        <f>ROUND(I433*H433,2)</f>
        <v>0</v>
      </c>
      <c r="K433" s="220" t="s">
        <v>141</v>
      </c>
      <c r="L433" s="44"/>
      <c r="M433" s="225" t="s">
        <v>1</v>
      </c>
      <c r="N433" s="226" t="s">
        <v>39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0.0018699999999999999</v>
      </c>
      <c r="T433" s="228">
        <f>S433*H433</f>
        <v>0.014024999999999999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478</v>
      </c>
      <c r="AT433" s="229" t="s">
        <v>137</v>
      </c>
      <c r="AU433" s="229" t="s">
        <v>84</v>
      </c>
      <c r="AY433" s="17" t="s">
        <v>134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82</v>
      </c>
      <c r="BK433" s="230">
        <f>ROUND(I433*H433,2)</f>
        <v>0</v>
      </c>
      <c r="BL433" s="17" t="s">
        <v>478</v>
      </c>
      <c r="BM433" s="229" t="s">
        <v>576</v>
      </c>
    </row>
    <row r="434" s="2" customFormat="1">
      <c r="A434" s="38"/>
      <c r="B434" s="39"/>
      <c r="C434" s="40"/>
      <c r="D434" s="231" t="s">
        <v>144</v>
      </c>
      <c r="E434" s="40"/>
      <c r="F434" s="232" t="s">
        <v>577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144</v>
      </c>
      <c r="AU434" s="17" t="s">
        <v>84</v>
      </c>
    </row>
    <row r="435" s="2" customFormat="1">
      <c r="A435" s="38"/>
      <c r="B435" s="39"/>
      <c r="C435" s="40"/>
      <c r="D435" s="236" t="s">
        <v>146</v>
      </c>
      <c r="E435" s="40"/>
      <c r="F435" s="237" t="s">
        <v>578</v>
      </c>
      <c r="G435" s="40"/>
      <c r="H435" s="40"/>
      <c r="I435" s="233"/>
      <c r="J435" s="40"/>
      <c r="K435" s="40"/>
      <c r="L435" s="44"/>
      <c r="M435" s="234"/>
      <c r="N435" s="235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146</v>
      </c>
      <c r="AU435" s="17" t="s">
        <v>84</v>
      </c>
    </row>
    <row r="436" s="14" customFormat="1">
      <c r="A436" s="14"/>
      <c r="B436" s="248"/>
      <c r="C436" s="249"/>
      <c r="D436" s="231" t="s">
        <v>148</v>
      </c>
      <c r="E436" s="250" t="s">
        <v>1</v>
      </c>
      <c r="F436" s="251" t="s">
        <v>579</v>
      </c>
      <c r="G436" s="249"/>
      <c r="H436" s="252">
        <v>7.5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148</v>
      </c>
      <c r="AU436" s="258" t="s">
        <v>84</v>
      </c>
      <c r="AV436" s="14" t="s">
        <v>84</v>
      </c>
      <c r="AW436" s="14" t="s">
        <v>31</v>
      </c>
      <c r="AX436" s="14" t="s">
        <v>82</v>
      </c>
      <c r="AY436" s="258" t="s">
        <v>134</v>
      </c>
    </row>
    <row r="437" s="2" customFormat="1" ht="16.5" customHeight="1">
      <c r="A437" s="38"/>
      <c r="B437" s="39"/>
      <c r="C437" s="218" t="s">
        <v>84</v>
      </c>
      <c r="D437" s="218" t="s">
        <v>137</v>
      </c>
      <c r="E437" s="219" t="s">
        <v>580</v>
      </c>
      <c r="F437" s="220" t="s">
        <v>581</v>
      </c>
      <c r="G437" s="221" t="s">
        <v>154</v>
      </c>
      <c r="H437" s="222">
        <v>28</v>
      </c>
      <c r="I437" s="223"/>
      <c r="J437" s="224">
        <f>ROUND(I437*H437,2)</f>
        <v>0</v>
      </c>
      <c r="K437" s="220" t="s">
        <v>141</v>
      </c>
      <c r="L437" s="44"/>
      <c r="M437" s="225" t="s">
        <v>1</v>
      </c>
      <c r="N437" s="226" t="s">
        <v>39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0.0018699999999999999</v>
      </c>
      <c r="T437" s="228">
        <f>S437*H437</f>
        <v>0.052359999999999997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478</v>
      </c>
      <c r="AT437" s="229" t="s">
        <v>137</v>
      </c>
      <c r="AU437" s="229" t="s">
        <v>84</v>
      </c>
      <c r="AY437" s="17" t="s">
        <v>134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82</v>
      </c>
      <c r="BK437" s="230">
        <f>ROUND(I437*H437,2)</f>
        <v>0</v>
      </c>
      <c r="BL437" s="17" t="s">
        <v>478</v>
      </c>
      <c r="BM437" s="229" t="s">
        <v>582</v>
      </c>
    </row>
    <row r="438" s="2" customFormat="1">
      <c r="A438" s="38"/>
      <c r="B438" s="39"/>
      <c r="C438" s="40"/>
      <c r="D438" s="231" t="s">
        <v>144</v>
      </c>
      <c r="E438" s="40"/>
      <c r="F438" s="232" t="s">
        <v>583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144</v>
      </c>
      <c r="AU438" s="17" t="s">
        <v>84</v>
      </c>
    </row>
    <row r="439" s="2" customFormat="1">
      <c r="A439" s="38"/>
      <c r="B439" s="39"/>
      <c r="C439" s="40"/>
      <c r="D439" s="236" t="s">
        <v>146</v>
      </c>
      <c r="E439" s="40"/>
      <c r="F439" s="237" t="s">
        <v>584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146</v>
      </c>
      <c r="AU439" s="17" t="s">
        <v>84</v>
      </c>
    </row>
    <row r="440" s="14" customFormat="1">
      <c r="A440" s="14"/>
      <c r="B440" s="248"/>
      <c r="C440" s="249"/>
      <c r="D440" s="231" t="s">
        <v>148</v>
      </c>
      <c r="E440" s="250" t="s">
        <v>1</v>
      </c>
      <c r="F440" s="251" t="s">
        <v>532</v>
      </c>
      <c r="G440" s="249"/>
      <c r="H440" s="252">
        <v>28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8" t="s">
        <v>148</v>
      </c>
      <c r="AU440" s="258" t="s">
        <v>84</v>
      </c>
      <c r="AV440" s="14" t="s">
        <v>84</v>
      </c>
      <c r="AW440" s="14" t="s">
        <v>31</v>
      </c>
      <c r="AX440" s="14" t="s">
        <v>82</v>
      </c>
      <c r="AY440" s="258" t="s">
        <v>134</v>
      </c>
    </row>
    <row r="441" s="2" customFormat="1" ht="21.75" customHeight="1">
      <c r="A441" s="38"/>
      <c r="B441" s="39"/>
      <c r="C441" s="218" t="s">
        <v>267</v>
      </c>
      <c r="D441" s="218" t="s">
        <v>137</v>
      </c>
      <c r="E441" s="219" t="s">
        <v>585</v>
      </c>
      <c r="F441" s="220" t="s">
        <v>586</v>
      </c>
      <c r="G441" s="221" t="s">
        <v>154</v>
      </c>
      <c r="H441" s="222">
        <v>49</v>
      </c>
      <c r="I441" s="223"/>
      <c r="J441" s="224">
        <f>ROUND(I441*H441,2)</f>
        <v>0</v>
      </c>
      <c r="K441" s="220" t="s">
        <v>141</v>
      </c>
      <c r="L441" s="44"/>
      <c r="M441" s="225" t="s">
        <v>1</v>
      </c>
      <c r="N441" s="226" t="s">
        <v>39</v>
      </c>
      <c r="O441" s="91"/>
      <c r="P441" s="227">
        <f>O441*H441</f>
        <v>0</v>
      </c>
      <c r="Q441" s="227">
        <v>0</v>
      </c>
      <c r="R441" s="227">
        <f>Q441*H441</f>
        <v>0</v>
      </c>
      <c r="S441" s="227">
        <v>0.0017700000000000001</v>
      </c>
      <c r="T441" s="228">
        <f>S441*H441</f>
        <v>0.086730000000000002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9" t="s">
        <v>478</v>
      </c>
      <c r="AT441" s="229" t="s">
        <v>137</v>
      </c>
      <c r="AU441" s="229" t="s">
        <v>84</v>
      </c>
      <c r="AY441" s="17" t="s">
        <v>134</v>
      </c>
      <c r="BE441" s="230">
        <f>IF(N441="základní",J441,0)</f>
        <v>0</v>
      </c>
      <c r="BF441" s="230">
        <f>IF(N441="snížená",J441,0)</f>
        <v>0</v>
      </c>
      <c r="BG441" s="230">
        <f>IF(N441="zákl. přenesená",J441,0)</f>
        <v>0</v>
      </c>
      <c r="BH441" s="230">
        <f>IF(N441="sníž. přenesená",J441,0)</f>
        <v>0</v>
      </c>
      <c r="BI441" s="230">
        <f>IF(N441="nulová",J441,0)</f>
        <v>0</v>
      </c>
      <c r="BJ441" s="17" t="s">
        <v>82</v>
      </c>
      <c r="BK441" s="230">
        <f>ROUND(I441*H441,2)</f>
        <v>0</v>
      </c>
      <c r="BL441" s="17" t="s">
        <v>478</v>
      </c>
      <c r="BM441" s="229" t="s">
        <v>587</v>
      </c>
    </row>
    <row r="442" s="2" customFormat="1">
      <c r="A442" s="38"/>
      <c r="B442" s="39"/>
      <c r="C442" s="40"/>
      <c r="D442" s="231" t="s">
        <v>144</v>
      </c>
      <c r="E442" s="40"/>
      <c r="F442" s="232" t="s">
        <v>588</v>
      </c>
      <c r="G442" s="40"/>
      <c r="H442" s="40"/>
      <c r="I442" s="233"/>
      <c r="J442" s="40"/>
      <c r="K442" s="40"/>
      <c r="L442" s="44"/>
      <c r="M442" s="234"/>
      <c r="N442" s="235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144</v>
      </c>
      <c r="AU442" s="17" t="s">
        <v>84</v>
      </c>
    </row>
    <row r="443" s="2" customFormat="1">
      <c r="A443" s="38"/>
      <c r="B443" s="39"/>
      <c r="C443" s="40"/>
      <c r="D443" s="236" t="s">
        <v>146</v>
      </c>
      <c r="E443" s="40"/>
      <c r="F443" s="237" t="s">
        <v>589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146</v>
      </c>
      <c r="AU443" s="17" t="s">
        <v>84</v>
      </c>
    </row>
    <row r="444" s="14" customFormat="1">
      <c r="A444" s="14"/>
      <c r="B444" s="248"/>
      <c r="C444" s="249"/>
      <c r="D444" s="231" t="s">
        <v>148</v>
      </c>
      <c r="E444" s="250" t="s">
        <v>1</v>
      </c>
      <c r="F444" s="251" t="s">
        <v>590</v>
      </c>
      <c r="G444" s="249"/>
      <c r="H444" s="252">
        <v>49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8" t="s">
        <v>148</v>
      </c>
      <c r="AU444" s="258" t="s">
        <v>84</v>
      </c>
      <c r="AV444" s="14" t="s">
        <v>84</v>
      </c>
      <c r="AW444" s="14" t="s">
        <v>31</v>
      </c>
      <c r="AX444" s="14" t="s">
        <v>82</v>
      </c>
      <c r="AY444" s="258" t="s">
        <v>134</v>
      </c>
    </row>
    <row r="445" s="2" customFormat="1" ht="16.5" customHeight="1">
      <c r="A445" s="38"/>
      <c r="B445" s="39"/>
      <c r="C445" s="218" t="s">
        <v>142</v>
      </c>
      <c r="D445" s="218" t="s">
        <v>137</v>
      </c>
      <c r="E445" s="219" t="s">
        <v>591</v>
      </c>
      <c r="F445" s="220" t="s">
        <v>592</v>
      </c>
      <c r="G445" s="221" t="s">
        <v>280</v>
      </c>
      <c r="H445" s="222">
        <v>1</v>
      </c>
      <c r="I445" s="223"/>
      <c r="J445" s="224">
        <f>ROUND(I445*H445,2)</f>
        <v>0</v>
      </c>
      <c r="K445" s="220" t="s">
        <v>141</v>
      </c>
      <c r="L445" s="44"/>
      <c r="M445" s="225" t="s">
        <v>1</v>
      </c>
      <c r="N445" s="226" t="s">
        <v>39</v>
      </c>
      <c r="O445" s="91"/>
      <c r="P445" s="227">
        <f>O445*H445</f>
        <v>0</v>
      </c>
      <c r="Q445" s="227">
        <v>0</v>
      </c>
      <c r="R445" s="227">
        <f>Q445*H445</f>
        <v>0</v>
      </c>
      <c r="S445" s="227">
        <v>0.014999999999999999</v>
      </c>
      <c r="T445" s="228">
        <f>S445*H445</f>
        <v>0.014999999999999999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478</v>
      </c>
      <c r="AT445" s="229" t="s">
        <v>137</v>
      </c>
      <c r="AU445" s="229" t="s">
        <v>84</v>
      </c>
      <c r="AY445" s="17" t="s">
        <v>134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82</v>
      </c>
      <c r="BK445" s="230">
        <f>ROUND(I445*H445,2)</f>
        <v>0</v>
      </c>
      <c r="BL445" s="17" t="s">
        <v>478</v>
      </c>
      <c r="BM445" s="229" t="s">
        <v>593</v>
      </c>
    </row>
    <row r="446" s="2" customFormat="1">
      <c r="A446" s="38"/>
      <c r="B446" s="39"/>
      <c r="C446" s="40"/>
      <c r="D446" s="231" t="s">
        <v>144</v>
      </c>
      <c r="E446" s="40"/>
      <c r="F446" s="232" t="s">
        <v>594</v>
      </c>
      <c r="G446" s="40"/>
      <c r="H446" s="40"/>
      <c r="I446" s="233"/>
      <c r="J446" s="40"/>
      <c r="K446" s="40"/>
      <c r="L446" s="44"/>
      <c r="M446" s="234"/>
      <c r="N446" s="235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144</v>
      </c>
      <c r="AU446" s="17" t="s">
        <v>84</v>
      </c>
    </row>
    <row r="447" s="2" customFormat="1">
      <c r="A447" s="38"/>
      <c r="B447" s="39"/>
      <c r="C447" s="40"/>
      <c r="D447" s="236" t="s">
        <v>146</v>
      </c>
      <c r="E447" s="40"/>
      <c r="F447" s="237" t="s">
        <v>595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146</v>
      </c>
      <c r="AU447" s="17" t="s">
        <v>84</v>
      </c>
    </row>
    <row r="448" s="2" customFormat="1" ht="16.5" customHeight="1">
      <c r="A448" s="38"/>
      <c r="B448" s="39"/>
      <c r="C448" s="218" t="s">
        <v>369</v>
      </c>
      <c r="D448" s="218" t="s">
        <v>137</v>
      </c>
      <c r="E448" s="219" t="s">
        <v>596</v>
      </c>
      <c r="F448" s="220" t="s">
        <v>597</v>
      </c>
      <c r="G448" s="221" t="s">
        <v>154</v>
      </c>
      <c r="H448" s="222">
        <v>8.6999999999999993</v>
      </c>
      <c r="I448" s="223"/>
      <c r="J448" s="224">
        <f>ROUND(I448*H448,2)</f>
        <v>0</v>
      </c>
      <c r="K448" s="220" t="s">
        <v>141</v>
      </c>
      <c r="L448" s="44"/>
      <c r="M448" s="225" t="s">
        <v>1</v>
      </c>
      <c r="N448" s="226" t="s">
        <v>39</v>
      </c>
      <c r="O448" s="91"/>
      <c r="P448" s="227">
        <f>O448*H448</f>
        <v>0</v>
      </c>
      <c r="Q448" s="227">
        <v>0</v>
      </c>
      <c r="R448" s="227">
        <f>Q448*H448</f>
        <v>0</v>
      </c>
      <c r="S448" s="227">
        <v>0.00167</v>
      </c>
      <c r="T448" s="228">
        <f>S448*H448</f>
        <v>0.014528999999999999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478</v>
      </c>
      <c r="AT448" s="229" t="s">
        <v>137</v>
      </c>
      <c r="AU448" s="229" t="s">
        <v>84</v>
      </c>
      <c r="AY448" s="17" t="s">
        <v>134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82</v>
      </c>
      <c r="BK448" s="230">
        <f>ROUND(I448*H448,2)</f>
        <v>0</v>
      </c>
      <c r="BL448" s="17" t="s">
        <v>478</v>
      </c>
      <c r="BM448" s="229" t="s">
        <v>598</v>
      </c>
    </row>
    <row r="449" s="2" customFormat="1">
      <c r="A449" s="38"/>
      <c r="B449" s="39"/>
      <c r="C449" s="40"/>
      <c r="D449" s="231" t="s">
        <v>144</v>
      </c>
      <c r="E449" s="40"/>
      <c r="F449" s="232" t="s">
        <v>599</v>
      </c>
      <c r="G449" s="40"/>
      <c r="H449" s="40"/>
      <c r="I449" s="233"/>
      <c r="J449" s="40"/>
      <c r="K449" s="40"/>
      <c r="L449" s="44"/>
      <c r="M449" s="234"/>
      <c r="N449" s="235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144</v>
      </c>
      <c r="AU449" s="17" t="s">
        <v>84</v>
      </c>
    </row>
    <row r="450" s="2" customFormat="1">
      <c r="A450" s="38"/>
      <c r="B450" s="39"/>
      <c r="C450" s="40"/>
      <c r="D450" s="236" t="s">
        <v>146</v>
      </c>
      <c r="E450" s="40"/>
      <c r="F450" s="237" t="s">
        <v>600</v>
      </c>
      <c r="G450" s="40"/>
      <c r="H450" s="40"/>
      <c r="I450" s="233"/>
      <c r="J450" s="40"/>
      <c r="K450" s="40"/>
      <c r="L450" s="44"/>
      <c r="M450" s="234"/>
      <c r="N450" s="23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146</v>
      </c>
      <c r="AU450" s="17" t="s">
        <v>84</v>
      </c>
    </row>
    <row r="451" s="14" customFormat="1">
      <c r="A451" s="14"/>
      <c r="B451" s="248"/>
      <c r="C451" s="249"/>
      <c r="D451" s="231" t="s">
        <v>148</v>
      </c>
      <c r="E451" s="250" t="s">
        <v>1</v>
      </c>
      <c r="F451" s="251" t="s">
        <v>601</v>
      </c>
      <c r="G451" s="249"/>
      <c r="H451" s="252">
        <v>8.6999999999999993</v>
      </c>
      <c r="I451" s="253"/>
      <c r="J451" s="249"/>
      <c r="K451" s="249"/>
      <c r="L451" s="254"/>
      <c r="M451" s="255"/>
      <c r="N451" s="256"/>
      <c r="O451" s="256"/>
      <c r="P451" s="256"/>
      <c r="Q451" s="256"/>
      <c r="R451" s="256"/>
      <c r="S451" s="256"/>
      <c r="T451" s="25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8" t="s">
        <v>148</v>
      </c>
      <c r="AU451" s="258" t="s">
        <v>84</v>
      </c>
      <c r="AV451" s="14" t="s">
        <v>84</v>
      </c>
      <c r="AW451" s="14" t="s">
        <v>31</v>
      </c>
      <c r="AX451" s="14" t="s">
        <v>82</v>
      </c>
      <c r="AY451" s="258" t="s">
        <v>134</v>
      </c>
    </row>
    <row r="452" s="2" customFormat="1" ht="16.5" customHeight="1">
      <c r="A452" s="38"/>
      <c r="B452" s="39"/>
      <c r="C452" s="218" t="s">
        <v>219</v>
      </c>
      <c r="D452" s="218" t="s">
        <v>137</v>
      </c>
      <c r="E452" s="219" t="s">
        <v>602</v>
      </c>
      <c r="F452" s="220" t="s">
        <v>603</v>
      </c>
      <c r="G452" s="221" t="s">
        <v>140</v>
      </c>
      <c r="H452" s="222">
        <v>4</v>
      </c>
      <c r="I452" s="223"/>
      <c r="J452" s="224">
        <f>ROUND(I452*H452,2)</f>
        <v>0</v>
      </c>
      <c r="K452" s="220" t="s">
        <v>141</v>
      </c>
      <c r="L452" s="44"/>
      <c r="M452" s="225" t="s">
        <v>1</v>
      </c>
      <c r="N452" s="226" t="s">
        <v>39</v>
      </c>
      <c r="O452" s="91"/>
      <c r="P452" s="227">
        <f>O452*H452</f>
        <v>0</v>
      </c>
      <c r="Q452" s="227">
        <v>0</v>
      </c>
      <c r="R452" s="227">
        <f>Q452*H452</f>
        <v>0</v>
      </c>
      <c r="S452" s="227">
        <v>0.0058399999999999997</v>
      </c>
      <c r="T452" s="228">
        <f>S452*H452</f>
        <v>0.023359999999999999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478</v>
      </c>
      <c r="AT452" s="229" t="s">
        <v>137</v>
      </c>
      <c r="AU452" s="229" t="s">
        <v>84</v>
      </c>
      <c r="AY452" s="17" t="s">
        <v>134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82</v>
      </c>
      <c r="BK452" s="230">
        <f>ROUND(I452*H452,2)</f>
        <v>0</v>
      </c>
      <c r="BL452" s="17" t="s">
        <v>478</v>
      </c>
      <c r="BM452" s="229" t="s">
        <v>604</v>
      </c>
    </row>
    <row r="453" s="2" customFormat="1">
      <c r="A453" s="38"/>
      <c r="B453" s="39"/>
      <c r="C453" s="40"/>
      <c r="D453" s="231" t="s">
        <v>144</v>
      </c>
      <c r="E453" s="40"/>
      <c r="F453" s="232" t="s">
        <v>605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144</v>
      </c>
      <c r="AU453" s="17" t="s">
        <v>84</v>
      </c>
    </row>
    <row r="454" s="2" customFormat="1">
      <c r="A454" s="38"/>
      <c r="B454" s="39"/>
      <c r="C454" s="40"/>
      <c r="D454" s="236" t="s">
        <v>146</v>
      </c>
      <c r="E454" s="40"/>
      <c r="F454" s="237" t="s">
        <v>606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146</v>
      </c>
      <c r="AU454" s="17" t="s">
        <v>84</v>
      </c>
    </row>
    <row r="455" s="14" customFormat="1">
      <c r="A455" s="14"/>
      <c r="B455" s="248"/>
      <c r="C455" s="249"/>
      <c r="D455" s="231" t="s">
        <v>148</v>
      </c>
      <c r="E455" s="250" t="s">
        <v>1</v>
      </c>
      <c r="F455" s="251" t="s">
        <v>607</v>
      </c>
      <c r="G455" s="249"/>
      <c r="H455" s="252">
        <v>4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8" t="s">
        <v>148</v>
      </c>
      <c r="AU455" s="258" t="s">
        <v>84</v>
      </c>
      <c r="AV455" s="14" t="s">
        <v>84</v>
      </c>
      <c r="AW455" s="14" t="s">
        <v>31</v>
      </c>
      <c r="AX455" s="14" t="s">
        <v>82</v>
      </c>
      <c r="AY455" s="258" t="s">
        <v>134</v>
      </c>
    </row>
    <row r="456" s="2" customFormat="1" ht="16.5" customHeight="1">
      <c r="A456" s="38"/>
      <c r="B456" s="39"/>
      <c r="C456" s="218" t="s">
        <v>608</v>
      </c>
      <c r="D456" s="218" t="s">
        <v>137</v>
      </c>
      <c r="E456" s="219" t="s">
        <v>609</v>
      </c>
      <c r="F456" s="220" t="s">
        <v>610</v>
      </c>
      <c r="G456" s="221" t="s">
        <v>154</v>
      </c>
      <c r="H456" s="222">
        <v>47.200000000000003</v>
      </c>
      <c r="I456" s="223"/>
      <c r="J456" s="224">
        <f>ROUND(I456*H456,2)</f>
        <v>0</v>
      </c>
      <c r="K456" s="220" t="s">
        <v>141</v>
      </c>
      <c r="L456" s="44"/>
      <c r="M456" s="225" t="s">
        <v>1</v>
      </c>
      <c r="N456" s="226" t="s">
        <v>39</v>
      </c>
      <c r="O456" s="91"/>
      <c r="P456" s="227">
        <f>O456*H456</f>
        <v>0</v>
      </c>
      <c r="Q456" s="227">
        <v>0</v>
      </c>
      <c r="R456" s="227">
        <f>Q456*H456</f>
        <v>0</v>
      </c>
      <c r="S456" s="227">
        <v>0.0025999999999999999</v>
      </c>
      <c r="T456" s="228">
        <f>S456*H456</f>
        <v>0.12272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478</v>
      </c>
      <c r="AT456" s="229" t="s">
        <v>137</v>
      </c>
      <c r="AU456" s="229" t="s">
        <v>84</v>
      </c>
      <c r="AY456" s="17" t="s">
        <v>134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82</v>
      </c>
      <c r="BK456" s="230">
        <f>ROUND(I456*H456,2)</f>
        <v>0</v>
      </c>
      <c r="BL456" s="17" t="s">
        <v>478</v>
      </c>
      <c r="BM456" s="229" t="s">
        <v>611</v>
      </c>
    </row>
    <row r="457" s="2" customFormat="1">
      <c r="A457" s="38"/>
      <c r="B457" s="39"/>
      <c r="C457" s="40"/>
      <c r="D457" s="231" t="s">
        <v>144</v>
      </c>
      <c r="E457" s="40"/>
      <c r="F457" s="232" t="s">
        <v>612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144</v>
      </c>
      <c r="AU457" s="17" t="s">
        <v>84</v>
      </c>
    </row>
    <row r="458" s="2" customFormat="1">
      <c r="A458" s="38"/>
      <c r="B458" s="39"/>
      <c r="C458" s="40"/>
      <c r="D458" s="236" t="s">
        <v>146</v>
      </c>
      <c r="E458" s="40"/>
      <c r="F458" s="237" t="s">
        <v>613</v>
      </c>
      <c r="G458" s="40"/>
      <c r="H458" s="40"/>
      <c r="I458" s="233"/>
      <c r="J458" s="40"/>
      <c r="K458" s="40"/>
      <c r="L458" s="44"/>
      <c r="M458" s="234"/>
      <c r="N458" s="235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146</v>
      </c>
      <c r="AU458" s="17" t="s">
        <v>84</v>
      </c>
    </row>
    <row r="459" s="14" customFormat="1">
      <c r="A459" s="14"/>
      <c r="B459" s="248"/>
      <c r="C459" s="249"/>
      <c r="D459" s="231" t="s">
        <v>148</v>
      </c>
      <c r="E459" s="250" t="s">
        <v>1</v>
      </c>
      <c r="F459" s="251" t="s">
        <v>614</v>
      </c>
      <c r="G459" s="249"/>
      <c r="H459" s="252">
        <v>47.200000000000003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8" t="s">
        <v>148</v>
      </c>
      <c r="AU459" s="258" t="s">
        <v>84</v>
      </c>
      <c r="AV459" s="14" t="s">
        <v>84</v>
      </c>
      <c r="AW459" s="14" t="s">
        <v>31</v>
      </c>
      <c r="AX459" s="14" t="s">
        <v>82</v>
      </c>
      <c r="AY459" s="258" t="s">
        <v>134</v>
      </c>
    </row>
    <row r="460" s="2" customFormat="1" ht="16.5" customHeight="1">
      <c r="A460" s="38"/>
      <c r="B460" s="39"/>
      <c r="C460" s="218" t="s">
        <v>225</v>
      </c>
      <c r="D460" s="218" t="s">
        <v>137</v>
      </c>
      <c r="E460" s="219" t="s">
        <v>615</v>
      </c>
      <c r="F460" s="220" t="s">
        <v>616</v>
      </c>
      <c r="G460" s="221" t="s">
        <v>154</v>
      </c>
      <c r="H460" s="222">
        <v>8.4000000000000004</v>
      </c>
      <c r="I460" s="223"/>
      <c r="J460" s="224">
        <f>ROUND(I460*H460,2)</f>
        <v>0</v>
      </c>
      <c r="K460" s="220" t="s">
        <v>141</v>
      </c>
      <c r="L460" s="44"/>
      <c r="M460" s="225" t="s">
        <v>1</v>
      </c>
      <c r="N460" s="226" t="s">
        <v>39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0.0039399999999999999</v>
      </c>
      <c r="T460" s="228">
        <f>S460*H460</f>
        <v>0.033096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478</v>
      </c>
      <c r="AT460" s="229" t="s">
        <v>137</v>
      </c>
      <c r="AU460" s="229" t="s">
        <v>84</v>
      </c>
      <c r="AY460" s="17" t="s">
        <v>134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82</v>
      </c>
      <c r="BK460" s="230">
        <f>ROUND(I460*H460,2)</f>
        <v>0</v>
      </c>
      <c r="BL460" s="17" t="s">
        <v>478</v>
      </c>
      <c r="BM460" s="229" t="s">
        <v>617</v>
      </c>
    </row>
    <row r="461" s="2" customFormat="1">
      <c r="A461" s="38"/>
      <c r="B461" s="39"/>
      <c r="C461" s="40"/>
      <c r="D461" s="231" t="s">
        <v>144</v>
      </c>
      <c r="E461" s="40"/>
      <c r="F461" s="232" t="s">
        <v>618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144</v>
      </c>
      <c r="AU461" s="17" t="s">
        <v>84</v>
      </c>
    </row>
    <row r="462" s="2" customFormat="1">
      <c r="A462" s="38"/>
      <c r="B462" s="39"/>
      <c r="C462" s="40"/>
      <c r="D462" s="236" t="s">
        <v>146</v>
      </c>
      <c r="E462" s="40"/>
      <c r="F462" s="237" t="s">
        <v>619</v>
      </c>
      <c r="G462" s="40"/>
      <c r="H462" s="40"/>
      <c r="I462" s="233"/>
      <c r="J462" s="40"/>
      <c r="K462" s="40"/>
      <c r="L462" s="44"/>
      <c r="M462" s="234"/>
      <c r="N462" s="23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146</v>
      </c>
      <c r="AU462" s="17" t="s">
        <v>84</v>
      </c>
    </row>
    <row r="463" s="14" customFormat="1">
      <c r="A463" s="14"/>
      <c r="B463" s="248"/>
      <c r="C463" s="249"/>
      <c r="D463" s="231" t="s">
        <v>148</v>
      </c>
      <c r="E463" s="250" t="s">
        <v>1</v>
      </c>
      <c r="F463" s="251" t="s">
        <v>620</v>
      </c>
      <c r="G463" s="249"/>
      <c r="H463" s="252">
        <v>8.4000000000000004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148</v>
      </c>
      <c r="AU463" s="258" t="s">
        <v>84</v>
      </c>
      <c r="AV463" s="14" t="s">
        <v>84</v>
      </c>
      <c r="AW463" s="14" t="s">
        <v>31</v>
      </c>
      <c r="AX463" s="14" t="s">
        <v>82</v>
      </c>
      <c r="AY463" s="258" t="s">
        <v>134</v>
      </c>
    </row>
    <row r="464" s="12" customFormat="1" ht="22.8" customHeight="1">
      <c r="A464" s="12"/>
      <c r="B464" s="202"/>
      <c r="C464" s="203"/>
      <c r="D464" s="204" t="s">
        <v>73</v>
      </c>
      <c r="E464" s="216" t="s">
        <v>621</v>
      </c>
      <c r="F464" s="216" t="s">
        <v>622</v>
      </c>
      <c r="G464" s="203"/>
      <c r="H464" s="203"/>
      <c r="I464" s="206"/>
      <c r="J464" s="217">
        <f>BK464</f>
        <v>0</v>
      </c>
      <c r="K464" s="203"/>
      <c r="L464" s="208"/>
      <c r="M464" s="209"/>
      <c r="N464" s="210"/>
      <c r="O464" s="210"/>
      <c r="P464" s="211">
        <f>SUM(P465:P479)</f>
        <v>0</v>
      </c>
      <c r="Q464" s="210"/>
      <c r="R464" s="211">
        <f>SUM(R465:R479)</f>
        <v>0.026624000000000002</v>
      </c>
      <c r="S464" s="210"/>
      <c r="T464" s="212">
        <f>SUM(T465:T479)</f>
        <v>2.3668736000000004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3" t="s">
        <v>84</v>
      </c>
      <c r="AT464" s="214" t="s">
        <v>73</v>
      </c>
      <c r="AU464" s="214" t="s">
        <v>82</v>
      </c>
      <c r="AY464" s="213" t="s">
        <v>134</v>
      </c>
      <c r="BK464" s="215">
        <f>SUM(BK465:BK479)</f>
        <v>0</v>
      </c>
    </row>
    <row r="465" s="2" customFormat="1" ht="24.15" customHeight="1">
      <c r="A465" s="38"/>
      <c r="B465" s="39"/>
      <c r="C465" s="218" t="s">
        <v>623</v>
      </c>
      <c r="D465" s="218" t="s">
        <v>137</v>
      </c>
      <c r="E465" s="219" t="s">
        <v>624</v>
      </c>
      <c r="F465" s="220" t="s">
        <v>625</v>
      </c>
      <c r="G465" s="221" t="s">
        <v>140</v>
      </c>
      <c r="H465" s="222">
        <v>133.12000000000001</v>
      </c>
      <c r="I465" s="223"/>
      <c r="J465" s="224">
        <f>ROUND(I465*H465,2)</f>
        <v>0</v>
      </c>
      <c r="K465" s="220" t="s">
        <v>141</v>
      </c>
      <c r="L465" s="44"/>
      <c r="M465" s="225" t="s">
        <v>1</v>
      </c>
      <c r="N465" s="226" t="s">
        <v>39</v>
      </c>
      <c r="O465" s="91"/>
      <c r="P465" s="227">
        <f>O465*H465</f>
        <v>0</v>
      </c>
      <c r="Q465" s="227">
        <v>0.00020000000000000001</v>
      </c>
      <c r="R465" s="227">
        <f>Q465*H465</f>
        <v>0.026624000000000002</v>
      </c>
      <c r="S465" s="227">
        <v>0.017780000000000001</v>
      </c>
      <c r="T465" s="228">
        <f>S465*H465</f>
        <v>2.3668736000000004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478</v>
      </c>
      <c r="AT465" s="229" t="s">
        <v>137</v>
      </c>
      <c r="AU465" s="229" t="s">
        <v>84</v>
      </c>
      <c r="AY465" s="17" t="s">
        <v>134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82</v>
      </c>
      <c r="BK465" s="230">
        <f>ROUND(I465*H465,2)</f>
        <v>0</v>
      </c>
      <c r="BL465" s="17" t="s">
        <v>478</v>
      </c>
      <c r="BM465" s="229" t="s">
        <v>626</v>
      </c>
    </row>
    <row r="466" s="2" customFormat="1">
      <c r="A466" s="38"/>
      <c r="B466" s="39"/>
      <c r="C466" s="40"/>
      <c r="D466" s="231" t="s">
        <v>144</v>
      </c>
      <c r="E466" s="40"/>
      <c r="F466" s="232" t="s">
        <v>627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144</v>
      </c>
      <c r="AU466" s="17" t="s">
        <v>84</v>
      </c>
    </row>
    <row r="467" s="2" customFormat="1">
      <c r="A467" s="38"/>
      <c r="B467" s="39"/>
      <c r="C467" s="40"/>
      <c r="D467" s="236" t="s">
        <v>146</v>
      </c>
      <c r="E467" s="40"/>
      <c r="F467" s="237" t="s">
        <v>628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146</v>
      </c>
      <c r="AU467" s="17" t="s">
        <v>84</v>
      </c>
    </row>
    <row r="468" s="14" customFormat="1">
      <c r="A468" s="14"/>
      <c r="B468" s="248"/>
      <c r="C468" s="249"/>
      <c r="D468" s="231" t="s">
        <v>148</v>
      </c>
      <c r="E468" s="250" t="s">
        <v>1</v>
      </c>
      <c r="F468" s="251" t="s">
        <v>546</v>
      </c>
      <c r="G468" s="249"/>
      <c r="H468" s="252">
        <v>96.200000000000003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148</v>
      </c>
      <c r="AU468" s="258" t="s">
        <v>84</v>
      </c>
      <c r="AV468" s="14" t="s">
        <v>84</v>
      </c>
      <c r="AW468" s="14" t="s">
        <v>31</v>
      </c>
      <c r="AX468" s="14" t="s">
        <v>74</v>
      </c>
      <c r="AY468" s="258" t="s">
        <v>134</v>
      </c>
    </row>
    <row r="469" s="14" customFormat="1">
      <c r="A469" s="14"/>
      <c r="B469" s="248"/>
      <c r="C469" s="249"/>
      <c r="D469" s="231" t="s">
        <v>148</v>
      </c>
      <c r="E469" s="250" t="s">
        <v>1</v>
      </c>
      <c r="F469" s="251" t="s">
        <v>547</v>
      </c>
      <c r="G469" s="249"/>
      <c r="H469" s="252">
        <v>36.920000000000002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148</v>
      </c>
      <c r="AU469" s="258" t="s">
        <v>84</v>
      </c>
      <c r="AV469" s="14" t="s">
        <v>84</v>
      </c>
      <c r="AW469" s="14" t="s">
        <v>31</v>
      </c>
      <c r="AX469" s="14" t="s">
        <v>74</v>
      </c>
      <c r="AY469" s="258" t="s">
        <v>134</v>
      </c>
    </row>
    <row r="470" s="15" customFormat="1">
      <c r="A470" s="15"/>
      <c r="B470" s="259"/>
      <c r="C470" s="260"/>
      <c r="D470" s="231" t="s">
        <v>148</v>
      </c>
      <c r="E470" s="261" t="s">
        <v>1</v>
      </c>
      <c r="F470" s="262" t="s">
        <v>220</v>
      </c>
      <c r="G470" s="260"/>
      <c r="H470" s="263">
        <v>133.12000000000001</v>
      </c>
      <c r="I470" s="264"/>
      <c r="J470" s="260"/>
      <c r="K470" s="260"/>
      <c r="L470" s="265"/>
      <c r="M470" s="266"/>
      <c r="N470" s="267"/>
      <c r="O470" s="267"/>
      <c r="P470" s="267"/>
      <c r="Q470" s="267"/>
      <c r="R470" s="267"/>
      <c r="S470" s="267"/>
      <c r="T470" s="26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9" t="s">
        <v>148</v>
      </c>
      <c r="AU470" s="269" t="s">
        <v>84</v>
      </c>
      <c r="AV470" s="15" t="s">
        <v>142</v>
      </c>
      <c r="AW470" s="15" t="s">
        <v>31</v>
      </c>
      <c r="AX470" s="15" t="s">
        <v>82</v>
      </c>
      <c r="AY470" s="269" t="s">
        <v>134</v>
      </c>
    </row>
    <row r="471" s="2" customFormat="1" ht="24.15" customHeight="1">
      <c r="A471" s="38"/>
      <c r="B471" s="39"/>
      <c r="C471" s="218" t="s">
        <v>629</v>
      </c>
      <c r="D471" s="218" t="s">
        <v>137</v>
      </c>
      <c r="E471" s="219" t="s">
        <v>630</v>
      </c>
      <c r="F471" s="220" t="s">
        <v>631</v>
      </c>
      <c r="G471" s="221" t="s">
        <v>140</v>
      </c>
      <c r="H471" s="222">
        <v>133.12000000000001</v>
      </c>
      <c r="I471" s="223"/>
      <c r="J471" s="224">
        <f>ROUND(I471*H471,2)</f>
        <v>0</v>
      </c>
      <c r="K471" s="220" t="s">
        <v>141</v>
      </c>
      <c r="L471" s="44"/>
      <c r="M471" s="225" t="s">
        <v>1</v>
      </c>
      <c r="N471" s="226" t="s">
        <v>39</v>
      </c>
      <c r="O471" s="91"/>
      <c r="P471" s="227">
        <f>O471*H471</f>
        <v>0</v>
      </c>
      <c r="Q471" s="227">
        <v>0</v>
      </c>
      <c r="R471" s="227">
        <f>Q471*H471</f>
        <v>0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478</v>
      </c>
      <c r="AT471" s="229" t="s">
        <v>137</v>
      </c>
      <c r="AU471" s="229" t="s">
        <v>84</v>
      </c>
      <c r="AY471" s="17" t="s">
        <v>134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82</v>
      </c>
      <c r="BK471" s="230">
        <f>ROUND(I471*H471,2)</f>
        <v>0</v>
      </c>
      <c r="BL471" s="17" t="s">
        <v>478</v>
      </c>
      <c r="BM471" s="229" t="s">
        <v>632</v>
      </c>
    </row>
    <row r="472" s="2" customFormat="1">
      <c r="A472" s="38"/>
      <c r="B472" s="39"/>
      <c r="C472" s="40"/>
      <c r="D472" s="231" t="s">
        <v>144</v>
      </c>
      <c r="E472" s="40"/>
      <c r="F472" s="232" t="s">
        <v>633</v>
      </c>
      <c r="G472" s="40"/>
      <c r="H472" s="40"/>
      <c r="I472" s="233"/>
      <c r="J472" s="40"/>
      <c r="K472" s="40"/>
      <c r="L472" s="44"/>
      <c r="M472" s="234"/>
      <c r="N472" s="235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144</v>
      </c>
      <c r="AU472" s="17" t="s">
        <v>84</v>
      </c>
    </row>
    <row r="473" s="2" customFormat="1">
      <c r="A473" s="38"/>
      <c r="B473" s="39"/>
      <c r="C473" s="40"/>
      <c r="D473" s="236" t="s">
        <v>146</v>
      </c>
      <c r="E473" s="40"/>
      <c r="F473" s="237" t="s">
        <v>634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146</v>
      </c>
      <c r="AU473" s="17" t="s">
        <v>84</v>
      </c>
    </row>
    <row r="474" s="14" customFormat="1">
      <c r="A474" s="14"/>
      <c r="B474" s="248"/>
      <c r="C474" s="249"/>
      <c r="D474" s="231" t="s">
        <v>148</v>
      </c>
      <c r="E474" s="250" t="s">
        <v>1</v>
      </c>
      <c r="F474" s="251" t="s">
        <v>546</v>
      </c>
      <c r="G474" s="249"/>
      <c r="H474" s="252">
        <v>96.200000000000003</v>
      </c>
      <c r="I474" s="253"/>
      <c r="J474" s="249"/>
      <c r="K474" s="249"/>
      <c r="L474" s="254"/>
      <c r="M474" s="255"/>
      <c r="N474" s="256"/>
      <c r="O474" s="256"/>
      <c r="P474" s="256"/>
      <c r="Q474" s="256"/>
      <c r="R474" s="256"/>
      <c r="S474" s="256"/>
      <c r="T474" s="25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8" t="s">
        <v>148</v>
      </c>
      <c r="AU474" s="258" t="s">
        <v>84</v>
      </c>
      <c r="AV474" s="14" t="s">
        <v>84</v>
      </c>
      <c r="AW474" s="14" t="s">
        <v>31</v>
      </c>
      <c r="AX474" s="14" t="s">
        <v>74</v>
      </c>
      <c r="AY474" s="258" t="s">
        <v>134</v>
      </c>
    </row>
    <row r="475" s="14" customFormat="1">
      <c r="A475" s="14"/>
      <c r="B475" s="248"/>
      <c r="C475" s="249"/>
      <c r="D475" s="231" t="s">
        <v>148</v>
      </c>
      <c r="E475" s="250" t="s">
        <v>1</v>
      </c>
      <c r="F475" s="251" t="s">
        <v>547</v>
      </c>
      <c r="G475" s="249"/>
      <c r="H475" s="252">
        <v>36.920000000000002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8" t="s">
        <v>148</v>
      </c>
      <c r="AU475" s="258" t="s">
        <v>84</v>
      </c>
      <c r="AV475" s="14" t="s">
        <v>84</v>
      </c>
      <c r="AW475" s="14" t="s">
        <v>31</v>
      </c>
      <c r="AX475" s="14" t="s">
        <v>74</v>
      </c>
      <c r="AY475" s="258" t="s">
        <v>134</v>
      </c>
    </row>
    <row r="476" s="15" customFormat="1">
      <c r="A476" s="15"/>
      <c r="B476" s="259"/>
      <c r="C476" s="260"/>
      <c r="D476" s="231" t="s">
        <v>148</v>
      </c>
      <c r="E476" s="261" t="s">
        <v>1</v>
      </c>
      <c r="F476" s="262" t="s">
        <v>220</v>
      </c>
      <c r="G476" s="260"/>
      <c r="H476" s="263">
        <v>133.12000000000001</v>
      </c>
      <c r="I476" s="264"/>
      <c r="J476" s="260"/>
      <c r="K476" s="260"/>
      <c r="L476" s="265"/>
      <c r="M476" s="266"/>
      <c r="N476" s="267"/>
      <c r="O476" s="267"/>
      <c r="P476" s="267"/>
      <c r="Q476" s="267"/>
      <c r="R476" s="267"/>
      <c r="S476" s="267"/>
      <c r="T476" s="268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9" t="s">
        <v>148</v>
      </c>
      <c r="AU476" s="269" t="s">
        <v>84</v>
      </c>
      <c r="AV476" s="15" t="s">
        <v>142</v>
      </c>
      <c r="AW476" s="15" t="s">
        <v>31</v>
      </c>
      <c r="AX476" s="15" t="s">
        <v>82</v>
      </c>
      <c r="AY476" s="269" t="s">
        <v>134</v>
      </c>
    </row>
    <row r="477" s="2" customFormat="1" ht="78" customHeight="1">
      <c r="A477" s="38"/>
      <c r="B477" s="39"/>
      <c r="C477" s="218" t="s">
        <v>635</v>
      </c>
      <c r="D477" s="218" t="s">
        <v>137</v>
      </c>
      <c r="E477" s="219" t="s">
        <v>636</v>
      </c>
      <c r="F477" s="220" t="s">
        <v>637</v>
      </c>
      <c r="G477" s="221" t="s">
        <v>638</v>
      </c>
      <c r="H477" s="222">
        <v>1</v>
      </c>
      <c r="I477" s="223"/>
      <c r="J477" s="224">
        <f>ROUND(I477*H477,2)</f>
        <v>0</v>
      </c>
      <c r="K477" s="220" t="s">
        <v>1</v>
      </c>
      <c r="L477" s="44"/>
      <c r="M477" s="225" t="s">
        <v>1</v>
      </c>
      <c r="N477" s="226" t="s">
        <v>39</v>
      </c>
      <c r="O477" s="91"/>
      <c r="P477" s="227">
        <f>O477*H477</f>
        <v>0</v>
      </c>
      <c r="Q477" s="227">
        <v>0</v>
      </c>
      <c r="R477" s="227">
        <f>Q477*H477</f>
        <v>0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478</v>
      </c>
      <c r="AT477" s="229" t="s">
        <v>137</v>
      </c>
      <c r="AU477" s="229" t="s">
        <v>84</v>
      </c>
      <c r="AY477" s="17" t="s">
        <v>134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82</v>
      </c>
      <c r="BK477" s="230">
        <f>ROUND(I477*H477,2)</f>
        <v>0</v>
      </c>
      <c r="BL477" s="17" t="s">
        <v>478</v>
      </c>
      <c r="BM477" s="229" t="s">
        <v>639</v>
      </c>
    </row>
    <row r="478" s="2" customFormat="1">
      <c r="A478" s="38"/>
      <c r="B478" s="39"/>
      <c r="C478" s="40"/>
      <c r="D478" s="231" t="s">
        <v>144</v>
      </c>
      <c r="E478" s="40"/>
      <c r="F478" s="232" t="s">
        <v>640</v>
      </c>
      <c r="G478" s="40"/>
      <c r="H478" s="40"/>
      <c r="I478" s="233"/>
      <c r="J478" s="40"/>
      <c r="K478" s="40"/>
      <c r="L478" s="44"/>
      <c r="M478" s="234"/>
      <c r="N478" s="235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144</v>
      </c>
      <c r="AU478" s="17" t="s">
        <v>84</v>
      </c>
    </row>
    <row r="479" s="14" customFormat="1">
      <c r="A479" s="14"/>
      <c r="B479" s="248"/>
      <c r="C479" s="249"/>
      <c r="D479" s="231" t="s">
        <v>148</v>
      </c>
      <c r="E479" s="250" t="s">
        <v>1</v>
      </c>
      <c r="F479" s="251" t="s">
        <v>82</v>
      </c>
      <c r="G479" s="249"/>
      <c r="H479" s="252">
        <v>1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148</v>
      </c>
      <c r="AU479" s="258" t="s">
        <v>84</v>
      </c>
      <c r="AV479" s="14" t="s">
        <v>84</v>
      </c>
      <c r="AW479" s="14" t="s">
        <v>31</v>
      </c>
      <c r="AX479" s="14" t="s">
        <v>82</v>
      </c>
      <c r="AY479" s="258" t="s">
        <v>134</v>
      </c>
    </row>
    <row r="480" s="12" customFormat="1" ht="22.8" customHeight="1">
      <c r="A480" s="12"/>
      <c r="B480" s="202"/>
      <c r="C480" s="203"/>
      <c r="D480" s="204" t="s">
        <v>73</v>
      </c>
      <c r="E480" s="216" t="s">
        <v>641</v>
      </c>
      <c r="F480" s="216" t="s">
        <v>642</v>
      </c>
      <c r="G480" s="203"/>
      <c r="H480" s="203"/>
      <c r="I480" s="206"/>
      <c r="J480" s="217">
        <f>BK480</f>
        <v>0</v>
      </c>
      <c r="K480" s="203"/>
      <c r="L480" s="208"/>
      <c r="M480" s="209"/>
      <c r="N480" s="210"/>
      <c r="O480" s="210"/>
      <c r="P480" s="211">
        <f>SUM(P481:P492)</f>
        <v>0</v>
      </c>
      <c r="Q480" s="210"/>
      <c r="R480" s="211">
        <f>SUM(R481:R492)</f>
        <v>0</v>
      </c>
      <c r="S480" s="210"/>
      <c r="T480" s="212">
        <f>SUM(T481:T492)</f>
        <v>0.53751360000000004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3" t="s">
        <v>84</v>
      </c>
      <c r="AT480" s="214" t="s">
        <v>73</v>
      </c>
      <c r="AU480" s="214" t="s">
        <v>82</v>
      </c>
      <c r="AY480" s="213" t="s">
        <v>134</v>
      </c>
      <c r="BK480" s="215">
        <f>SUM(BK481:BK492)</f>
        <v>0</v>
      </c>
    </row>
    <row r="481" s="2" customFormat="1" ht="21.75" customHeight="1">
      <c r="A481" s="38"/>
      <c r="B481" s="39"/>
      <c r="C481" s="218" t="s">
        <v>643</v>
      </c>
      <c r="D481" s="218" t="s">
        <v>137</v>
      </c>
      <c r="E481" s="219" t="s">
        <v>644</v>
      </c>
      <c r="F481" s="220" t="s">
        <v>645</v>
      </c>
      <c r="G481" s="221" t="s">
        <v>140</v>
      </c>
      <c r="H481" s="222">
        <v>28.32</v>
      </c>
      <c r="I481" s="223"/>
      <c r="J481" s="224">
        <f>ROUND(I481*H481,2)</f>
        <v>0</v>
      </c>
      <c r="K481" s="220" t="s">
        <v>141</v>
      </c>
      <c r="L481" s="44"/>
      <c r="M481" s="225" t="s">
        <v>1</v>
      </c>
      <c r="N481" s="226" t="s">
        <v>39</v>
      </c>
      <c r="O481" s="91"/>
      <c r="P481" s="227">
        <f>O481*H481</f>
        <v>0</v>
      </c>
      <c r="Q481" s="227">
        <v>0</v>
      </c>
      <c r="R481" s="227">
        <f>Q481*H481</f>
        <v>0</v>
      </c>
      <c r="S481" s="227">
        <v>0.01098</v>
      </c>
      <c r="T481" s="228">
        <f>S481*H481</f>
        <v>0.3109536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9" t="s">
        <v>478</v>
      </c>
      <c r="AT481" s="229" t="s">
        <v>137</v>
      </c>
      <c r="AU481" s="229" t="s">
        <v>84</v>
      </c>
      <c r="AY481" s="17" t="s">
        <v>134</v>
      </c>
      <c r="BE481" s="230">
        <f>IF(N481="základní",J481,0)</f>
        <v>0</v>
      </c>
      <c r="BF481" s="230">
        <f>IF(N481="snížená",J481,0)</f>
        <v>0</v>
      </c>
      <c r="BG481" s="230">
        <f>IF(N481="zákl. přenesená",J481,0)</f>
        <v>0</v>
      </c>
      <c r="BH481" s="230">
        <f>IF(N481="sníž. přenesená",J481,0)</f>
        <v>0</v>
      </c>
      <c r="BI481" s="230">
        <f>IF(N481="nulová",J481,0)</f>
        <v>0</v>
      </c>
      <c r="BJ481" s="17" t="s">
        <v>82</v>
      </c>
      <c r="BK481" s="230">
        <f>ROUND(I481*H481,2)</f>
        <v>0</v>
      </c>
      <c r="BL481" s="17" t="s">
        <v>478</v>
      </c>
      <c r="BM481" s="229" t="s">
        <v>646</v>
      </c>
    </row>
    <row r="482" s="2" customFormat="1">
      <c r="A482" s="38"/>
      <c r="B482" s="39"/>
      <c r="C482" s="40"/>
      <c r="D482" s="231" t="s">
        <v>144</v>
      </c>
      <c r="E482" s="40"/>
      <c r="F482" s="232" t="s">
        <v>647</v>
      </c>
      <c r="G482" s="40"/>
      <c r="H482" s="40"/>
      <c r="I482" s="233"/>
      <c r="J482" s="40"/>
      <c r="K482" s="40"/>
      <c r="L482" s="44"/>
      <c r="M482" s="234"/>
      <c r="N482" s="235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144</v>
      </c>
      <c r="AU482" s="17" t="s">
        <v>84</v>
      </c>
    </row>
    <row r="483" s="2" customFormat="1">
      <c r="A483" s="38"/>
      <c r="B483" s="39"/>
      <c r="C483" s="40"/>
      <c r="D483" s="236" t="s">
        <v>146</v>
      </c>
      <c r="E483" s="40"/>
      <c r="F483" s="237" t="s">
        <v>648</v>
      </c>
      <c r="G483" s="40"/>
      <c r="H483" s="40"/>
      <c r="I483" s="233"/>
      <c r="J483" s="40"/>
      <c r="K483" s="40"/>
      <c r="L483" s="44"/>
      <c r="M483" s="234"/>
      <c r="N483" s="235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146</v>
      </c>
      <c r="AU483" s="17" t="s">
        <v>84</v>
      </c>
    </row>
    <row r="484" s="14" customFormat="1">
      <c r="A484" s="14"/>
      <c r="B484" s="248"/>
      <c r="C484" s="249"/>
      <c r="D484" s="231" t="s">
        <v>148</v>
      </c>
      <c r="E484" s="250" t="s">
        <v>1</v>
      </c>
      <c r="F484" s="251" t="s">
        <v>649</v>
      </c>
      <c r="G484" s="249"/>
      <c r="H484" s="252">
        <v>18.600000000000001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8" t="s">
        <v>148</v>
      </c>
      <c r="AU484" s="258" t="s">
        <v>84</v>
      </c>
      <c r="AV484" s="14" t="s">
        <v>84</v>
      </c>
      <c r="AW484" s="14" t="s">
        <v>31</v>
      </c>
      <c r="AX484" s="14" t="s">
        <v>74</v>
      </c>
      <c r="AY484" s="258" t="s">
        <v>134</v>
      </c>
    </row>
    <row r="485" s="14" customFormat="1">
      <c r="A485" s="14"/>
      <c r="B485" s="248"/>
      <c r="C485" s="249"/>
      <c r="D485" s="231" t="s">
        <v>148</v>
      </c>
      <c r="E485" s="250" t="s">
        <v>1</v>
      </c>
      <c r="F485" s="251" t="s">
        <v>650</v>
      </c>
      <c r="G485" s="249"/>
      <c r="H485" s="252">
        <v>9.7200000000000006</v>
      </c>
      <c r="I485" s="253"/>
      <c r="J485" s="249"/>
      <c r="K485" s="249"/>
      <c r="L485" s="254"/>
      <c r="M485" s="255"/>
      <c r="N485" s="256"/>
      <c r="O485" s="256"/>
      <c r="P485" s="256"/>
      <c r="Q485" s="256"/>
      <c r="R485" s="256"/>
      <c r="S485" s="256"/>
      <c r="T485" s="25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8" t="s">
        <v>148</v>
      </c>
      <c r="AU485" s="258" t="s">
        <v>84</v>
      </c>
      <c r="AV485" s="14" t="s">
        <v>84</v>
      </c>
      <c r="AW485" s="14" t="s">
        <v>31</v>
      </c>
      <c r="AX485" s="14" t="s">
        <v>74</v>
      </c>
      <c r="AY485" s="258" t="s">
        <v>134</v>
      </c>
    </row>
    <row r="486" s="15" customFormat="1">
      <c r="A486" s="15"/>
      <c r="B486" s="259"/>
      <c r="C486" s="260"/>
      <c r="D486" s="231" t="s">
        <v>148</v>
      </c>
      <c r="E486" s="261" t="s">
        <v>1</v>
      </c>
      <c r="F486" s="262" t="s">
        <v>220</v>
      </c>
      <c r="G486" s="260"/>
      <c r="H486" s="263">
        <v>28.32</v>
      </c>
      <c r="I486" s="264"/>
      <c r="J486" s="260"/>
      <c r="K486" s="260"/>
      <c r="L486" s="265"/>
      <c r="M486" s="266"/>
      <c r="N486" s="267"/>
      <c r="O486" s="267"/>
      <c r="P486" s="267"/>
      <c r="Q486" s="267"/>
      <c r="R486" s="267"/>
      <c r="S486" s="267"/>
      <c r="T486" s="268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9" t="s">
        <v>148</v>
      </c>
      <c r="AU486" s="269" t="s">
        <v>84</v>
      </c>
      <c r="AV486" s="15" t="s">
        <v>142</v>
      </c>
      <c r="AW486" s="15" t="s">
        <v>31</v>
      </c>
      <c r="AX486" s="15" t="s">
        <v>82</v>
      </c>
      <c r="AY486" s="269" t="s">
        <v>134</v>
      </c>
    </row>
    <row r="487" s="2" customFormat="1" ht="24.15" customHeight="1">
      <c r="A487" s="38"/>
      <c r="B487" s="39"/>
      <c r="C487" s="218" t="s">
        <v>8</v>
      </c>
      <c r="D487" s="218" t="s">
        <v>137</v>
      </c>
      <c r="E487" s="219" t="s">
        <v>651</v>
      </c>
      <c r="F487" s="220" t="s">
        <v>652</v>
      </c>
      <c r="G487" s="221" t="s">
        <v>140</v>
      </c>
      <c r="H487" s="222">
        <v>28.32</v>
      </c>
      <c r="I487" s="223"/>
      <c r="J487" s="224">
        <f>ROUND(I487*H487,2)</f>
        <v>0</v>
      </c>
      <c r="K487" s="220" t="s">
        <v>141</v>
      </c>
      <c r="L487" s="44"/>
      <c r="M487" s="225" t="s">
        <v>1</v>
      </c>
      <c r="N487" s="226" t="s">
        <v>39</v>
      </c>
      <c r="O487" s="91"/>
      <c r="P487" s="227">
        <f>O487*H487</f>
        <v>0</v>
      </c>
      <c r="Q487" s="227">
        <v>0</v>
      </c>
      <c r="R487" s="227">
        <f>Q487*H487</f>
        <v>0</v>
      </c>
      <c r="S487" s="227">
        <v>0.0080000000000000002</v>
      </c>
      <c r="T487" s="228">
        <f>S487*H487</f>
        <v>0.22656000000000001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478</v>
      </c>
      <c r="AT487" s="229" t="s">
        <v>137</v>
      </c>
      <c r="AU487" s="229" t="s">
        <v>84</v>
      </c>
      <c r="AY487" s="17" t="s">
        <v>134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82</v>
      </c>
      <c r="BK487" s="230">
        <f>ROUND(I487*H487,2)</f>
        <v>0</v>
      </c>
      <c r="BL487" s="17" t="s">
        <v>478</v>
      </c>
      <c r="BM487" s="229" t="s">
        <v>653</v>
      </c>
    </row>
    <row r="488" s="2" customFormat="1">
      <c r="A488" s="38"/>
      <c r="B488" s="39"/>
      <c r="C488" s="40"/>
      <c r="D488" s="231" t="s">
        <v>144</v>
      </c>
      <c r="E488" s="40"/>
      <c r="F488" s="232" t="s">
        <v>654</v>
      </c>
      <c r="G488" s="40"/>
      <c r="H488" s="40"/>
      <c r="I488" s="233"/>
      <c r="J488" s="40"/>
      <c r="K488" s="40"/>
      <c r="L488" s="44"/>
      <c r="M488" s="234"/>
      <c r="N488" s="235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144</v>
      </c>
      <c r="AU488" s="17" t="s">
        <v>84</v>
      </c>
    </row>
    <row r="489" s="2" customFormat="1">
      <c r="A489" s="38"/>
      <c r="B489" s="39"/>
      <c r="C489" s="40"/>
      <c r="D489" s="236" t="s">
        <v>146</v>
      </c>
      <c r="E489" s="40"/>
      <c r="F489" s="237" t="s">
        <v>655</v>
      </c>
      <c r="G489" s="40"/>
      <c r="H489" s="40"/>
      <c r="I489" s="233"/>
      <c r="J489" s="40"/>
      <c r="K489" s="40"/>
      <c r="L489" s="44"/>
      <c r="M489" s="234"/>
      <c r="N489" s="23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146</v>
      </c>
      <c r="AU489" s="17" t="s">
        <v>84</v>
      </c>
    </row>
    <row r="490" s="14" customFormat="1">
      <c r="A490" s="14"/>
      <c r="B490" s="248"/>
      <c r="C490" s="249"/>
      <c r="D490" s="231" t="s">
        <v>148</v>
      </c>
      <c r="E490" s="250" t="s">
        <v>1</v>
      </c>
      <c r="F490" s="251" t="s">
        <v>649</v>
      </c>
      <c r="G490" s="249"/>
      <c r="H490" s="252">
        <v>18.600000000000001</v>
      </c>
      <c r="I490" s="253"/>
      <c r="J490" s="249"/>
      <c r="K490" s="249"/>
      <c r="L490" s="254"/>
      <c r="M490" s="255"/>
      <c r="N490" s="256"/>
      <c r="O490" s="256"/>
      <c r="P490" s="256"/>
      <c r="Q490" s="256"/>
      <c r="R490" s="256"/>
      <c r="S490" s="256"/>
      <c r="T490" s="25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8" t="s">
        <v>148</v>
      </c>
      <c r="AU490" s="258" t="s">
        <v>84</v>
      </c>
      <c r="AV490" s="14" t="s">
        <v>84</v>
      </c>
      <c r="AW490" s="14" t="s">
        <v>31</v>
      </c>
      <c r="AX490" s="14" t="s">
        <v>74</v>
      </c>
      <c r="AY490" s="258" t="s">
        <v>134</v>
      </c>
    </row>
    <row r="491" s="14" customFormat="1">
      <c r="A491" s="14"/>
      <c r="B491" s="248"/>
      <c r="C491" s="249"/>
      <c r="D491" s="231" t="s">
        <v>148</v>
      </c>
      <c r="E491" s="250" t="s">
        <v>1</v>
      </c>
      <c r="F491" s="251" t="s">
        <v>650</v>
      </c>
      <c r="G491" s="249"/>
      <c r="H491" s="252">
        <v>9.7200000000000006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8" t="s">
        <v>148</v>
      </c>
      <c r="AU491" s="258" t="s">
        <v>84</v>
      </c>
      <c r="AV491" s="14" t="s">
        <v>84</v>
      </c>
      <c r="AW491" s="14" t="s">
        <v>31</v>
      </c>
      <c r="AX491" s="14" t="s">
        <v>74</v>
      </c>
      <c r="AY491" s="258" t="s">
        <v>134</v>
      </c>
    </row>
    <row r="492" s="15" customFormat="1">
      <c r="A492" s="15"/>
      <c r="B492" s="259"/>
      <c r="C492" s="260"/>
      <c r="D492" s="231" t="s">
        <v>148</v>
      </c>
      <c r="E492" s="261" t="s">
        <v>1</v>
      </c>
      <c r="F492" s="262" t="s">
        <v>220</v>
      </c>
      <c r="G492" s="260"/>
      <c r="H492" s="263">
        <v>28.32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9" t="s">
        <v>148</v>
      </c>
      <c r="AU492" s="269" t="s">
        <v>84</v>
      </c>
      <c r="AV492" s="15" t="s">
        <v>142</v>
      </c>
      <c r="AW492" s="15" t="s">
        <v>31</v>
      </c>
      <c r="AX492" s="15" t="s">
        <v>82</v>
      </c>
      <c r="AY492" s="269" t="s">
        <v>134</v>
      </c>
    </row>
    <row r="493" s="12" customFormat="1" ht="22.8" customHeight="1">
      <c r="A493" s="12"/>
      <c r="B493" s="202"/>
      <c r="C493" s="203"/>
      <c r="D493" s="204" t="s">
        <v>73</v>
      </c>
      <c r="E493" s="216" t="s">
        <v>656</v>
      </c>
      <c r="F493" s="216" t="s">
        <v>657</v>
      </c>
      <c r="G493" s="203"/>
      <c r="H493" s="203"/>
      <c r="I493" s="206"/>
      <c r="J493" s="217">
        <f>BK493</f>
        <v>0</v>
      </c>
      <c r="K493" s="203"/>
      <c r="L493" s="208"/>
      <c r="M493" s="209"/>
      <c r="N493" s="210"/>
      <c r="O493" s="210"/>
      <c r="P493" s="211">
        <f>SUM(P494:P497)</f>
        <v>0</v>
      </c>
      <c r="Q493" s="210"/>
      <c r="R493" s="211">
        <f>SUM(R494:R497)</f>
        <v>0</v>
      </c>
      <c r="S493" s="210"/>
      <c r="T493" s="212">
        <f>SUM(T494:T497)</f>
        <v>0.25364999999999999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3" t="s">
        <v>84</v>
      </c>
      <c r="AT493" s="214" t="s">
        <v>73</v>
      </c>
      <c r="AU493" s="214" t="s">
        <v>82</v>
      </c>
      <c r="AY493" s="213" t="s">
        <v>134</v>
      </c>
      <c r="BK493" s="215">
        <f>SUM(BK494:BK497)</f>
        <v>0</v>
      </c>
    </row>
    <row r="494" s="2" customFormat="1" ht="24.15" customHeight="1">
      <c r="A494" s="38"/>
      <c r="B494" s="39"/>
      <c r="C494" s="218" t="s">
        <v>658</v>
      </c>
      <c r="D494" s="218" t="s">
        <v>137</v>
      </c>
      <c r="E494" s="219" t="s">
        <v>659</v>
      </c>
      <c r="F494" s="220" t="s">
        <v>660</v>
      </c>
      <c r="G494" s="221" t="s">
        <v>140</v>
      </c>
      <c r="H494" s="222">
        <v>84.549999999999997</v>
      </c>
      <c r="I494" s="223"/>
      <c r="J494" s="224">
        <f>ROUND(I494*H494,2)</f>
        <v>0</v>
      </c>
      <c r="K494" s="220" t="s">
        <v>141</v>
      </c>
      <c r="L494" s="44"/>
      <c r="M494" s="225" t="s">
        <v>1</v>
      </c>
      <c r="N494" s="226" t="s">
        <v>39</v>
      </c>
      <c r="O494" s="91"/>
      <c r="P494" s="227">
        <f>O494*H494</f>
        <v>0</v>
      </c>
      <c r="Q494" s="227">
        <v>0</v>
      </c>
      <c r="R494" s="227">
        <f>Q494*H494</f>
        <v>0</v>
      </c>
      <c r="S494" s="227">
        <v>0.0030000000000000001</v>
      </c>
      <c r="T494" s="228">
        <f>S494*H494</f>
        <v>0.25364999999999999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478</v>
      </c>
      <c r="AT494" s="229" t="s">
        <v>137</v>
      </c>
      <c r="AU494" s="229" t="s">
        <v>84</v>
      </c>
      <c r="AY494" s="17" t="s">
        <v>134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82</v>
      </c>
      <c r="BK494" s="230">
        <f>ROUND(I494*H494,2)</f>
        <v>0</v>
      </c>
      <c r="BL494" s="17" t="s">
        <v>478</v>
      </c>
      <c r="BM494" s="229" t="s">
        <v>661</v>
      </c>
    </row>
    <row r="495" s="2" customFormat="1">
      <c r="A495" s="38"/>
      <c r="B495" s="39"/>
      <c r="C495" s="40"/>
      <c r="D495" s="231" t="s">
        <v>144</v>
      </c>
      <c r="E495" s="40"/>
      <c r="F495" s="232" t="s">
        <v>662</v>
      </c>
      <c r="G495" s="40"/>
      <c r="H495" s="40"/>
      <c r="I495" s="233"/>
      <c r="J495" s="40"/>
      <c r="K495" s="40"/>
      <c r="L495" s="44"/>
      <c r="M495" s="234"/>
      <c r="N495" s="235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144</v>
      </c>
      <c r="AU495" s="17" t="s">
        <v>84</v>
      </c>
    </row>
    <row r="496" s="2" customFormat="1">
      <c r="A496" s="38"/>
      <c r="B496" s="39"/>
      <c r="C496" s="40"/>
      <c r="D496" s="236" t="s">
        <v>146</v>
      </c>
      <c r="E496" s="40"/>
      <c r="F496" s="237" t="s">
        <v>663</v>
      </c>
      <c r="G496" s="40"/>
      <c r="H496" s="40"/>
      <c r="I496" s="233"/>
      <c r="J496" s="40"/>
      <c r="K496" s="40"/>
      <c r="L496" s="44"/>
      <c r="M496" s="234"/>
      <c r="N496" s="235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146</v>
      </c>
      <c r="AU496" s="17" t="s">
        <v>84</v>
      </c>
    </row>
    <row r="497" s="14" customFormat="1">
      <c r="A497" s="14"/>
      <c r="B497" s="248"/>
      <c r="C497" s="249"/>
      <c r="D497" s="231" t="s">
        <v>148</v>
      </c>
      <c r="E497" s="250" t="s">
        <v>1</v>
      </c>
      <c r="F497" s="251" t="s">
        <v>664</v>
      </c>
      <c r="G497" s="249"/>
      <c r="H497" s="252">
        <v>84.549999999999997</v>
      </c>
      <c r="I497" s="253"/>
      <c r="J497" s="249"/>
      <c r="K497" s="249"/>
      <c r="L497" s="254"/>
      <c r="M497" s="255"/>
      <c r="N497" s="256"/>
      <c r="O497" s="256"/>
      <c r="P497" s="256"/>
      <c r="Q497" s="256"/>
      <c r="R497" s="256"/>
      <c r="S497" s="256"/>
      <c r="T497" s="25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8" t="s">
        <v>148</v>
      </c>
      <c r="AU497" s="258" t="s">
        <v>84</v>
      </c>
      <c r="AV497" s="14" t="s">
        <v>84</v>
      </c>
      <c r="AW497" s="14" t="s">
        <v>31</v>
      </c>
      <c r="AX497" s="14" t="s">
        <v>82</v>
      </c>
      <c r="AY497" s="258" t="s">
        <v>134</v>
      </c>
    </row>
    <row r="498" s="12" customFormat="1" ht="22.8" customHeight="1">
      <c r="A498" s="12"/>
      <c r="B498" s="202"/>
      <c r="C498" s="203"/>
      <c r="D498" s="204" t="s">
        <v>73</v>
      </c>
      <c r="E498" s="216" t="s">
        <v>665</v>
      </c>
      <c r="F498" s="216" t="s">
        <v>666</v>
      </c>
      <c r="G498" s="203"/>
      <c r="H498" s="203"/>
      <c r="I498" s="206"/>
      <c r="J498" s="217">
        <f>BK498</f>
        <v>0</v>
      </c>
      <c r="K498" s="203"/>
      <c r="L498" s="208"/>
      <c r="M498" s="209"/>
      <c r="N498" s="210"/>
      <c r="O498" s="210"/>
      <c r="P498" s="211">
        <f>SUM(P499:P508)</f>
        <v>0</v>
      </c>
      <c r="Q498" s="210"/>
      <c r="R498" s="211">
        <f>SUM(R499:R508)</f>
        <v>0</v>
      </c>
      <c r="S498" s="210"/>
      <c r="T498" s="212">
        <f>SUM(T499:T508)</f>
        <v>0.17942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3" t="s">
        <v>84</v>
      </c>
      <c r="AT498" s="214" t="s">
        <v>73</v>
      </c>
      <c r="AU498" s="214" t="s">
        <v>82</v>
      </c>
      <c r="AY498" s="213" t="s">
        <v>134</v>
      </c>
      <c r="BK498" s="215">
        <f>SUM(BK499:BK508)</f>
        <v>0</v>
      </c>
    </row>
    <row r="499" s="2" customFormat="1" ht="21.75" customHeight="1">
      <c r="A499" s="38"/>
      <c r="B499" s="39"/>
      <c r="C499" s="218" t="s">
        <v>667</v>
      </c>
      <c r="D499" s="218" t="s">
        <v>137</v>
      </c>
      <c r="E499" s="219" t="s">
        <v>668</v>
      </c>
      <c r="F499" s="220" t="s">
        <v>669</v>
      </c>
      <c r="G499" s="221" t="s">
        <v>140</v>
      </c>
      <c r="H499" s="222">
        <v>0.89000000000000001</v>
      </c>
      <c r="I499" s="223"/>
      <c r="J499" s="224">
        <f>ROUND(I499*H499,2)</f>
        <v>0</v>
      </c>
      <c r="K499" s="220" t="s">
        <v>141</v>
      </c>
      <c r="L499" s="44"/>
      <c r="M499" s="225" t="s">
        <v>1</v>
      </c>
      <c r="N499" s="226" t="s">
        <v>39</v>
      </c>
      <c r="O499" s="91"/>
      <c r="P499" s="227">
        <f>O499*H499</f>
        <v>0</v>
      </c>
      <c r="Q499" s="227">
        <v>0</v>
      </c>
      <c r="R499" s="227">
        <f>Q499*H499</f>
        <v>0</v>
      </c>
      <c r="S499" s="227">
        <v>0.01</v>
      </c>
      <c r="T499" s="228">
        <f>S499*H499</f>
        <v>0.0088999999999999999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478</v>
      </c>
      <c r="AT499" s="229" t="s">
        <v>137</v>
      </c>
      <c r="AU499" s="229" t="s">
        <v>84</v>
      </c>
      <c r="AY499" s="17" t="s">
        <v>134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82</v>
      </c>
      <c r="BK499" s="230">
        <f>ROUND(I499*H499,2)</f>
        <v>0</v>
      </c>
      <c r="BL499" s="17" t="s">
        <v>478</v>
      </c>
      <c r="BM499" s="229" t="s">
        <v>670</v>
      </c>
    </row>
    <row r="500" s="2" customFormat="1">
      <c r="A500" s="38"/>
      <c r="B500" s="39"/>
      <c r="C500" s="40"/>
      <c r="D500" s="231" t="s">
        <v>144</v>
      </c>
      <c r="E500" s="40"/>
      <c r="F500" s="232" t="s">
        <v>671</v>
      </c>
      <c r="G500" s="40"/>
      <c r="H500" s="40"/>
      <c r="I500" s="233"/>
      <c r="J500" s="40"/>
      <c r="K500" s="40"/>
      <c r="L500" s="44"/>
      <c r="M500" s="234"/>
      <c r="N500" s="235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144</v>
      </c>
      <c r="AU500" s="17" t="s">
        <v>84</v>
      </c>
    </row>
    <row r="501" s="2" customFormat="1">
      <c r="A501" s="38"/>
      <c r="B501" s="39"/>
      <c r="C501" s="40"/>
      <c r="D501" s="236" t="s">
        <v>146</v>
      </c>
      <c r="E501" s="40"/>
      <c r="F501" s="237" t="s">
        <v>672</v>
      </c>
      <c r="G501" s="40"/>
      <c r="H501" s="40"/>
      <c r="I501" s="233"/>
      <c r="J501" s="40"/>
      <c r="K501" s="40"/>
      <c r="L501" s="44"/>
      <c r="M501" s="234"/>
      <c r="N501" s="235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146</v>
      </c>
      <c r="AU501" s="17" t="s">
        <v>84</v>
      </c>
    </row>
    <row r="502" s="14" customFormat="1">
      <c r="A502" s="14"/>
      <c r="B502" s="248"/>
      <c r="C502" s="249"/>
      <c r="D502" s="231" t="s">
        <v>148</v>
      </c>
      <c r="E502" s="250" t="s">
        <v>1</v>
      </c>
      <c r="F502" s="251" t="s">
        <v>345</v>
      </c>
      <c r="G502" s="249"/>
      <c r="H502" s="252">
        <v>0.89000000000000001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8" t="s">
        <v>148</v>
      </c>
      <c r="AU502" s="258" t="s">
        <v>84</v>
      </c>
      <c r="AV502" s="14" t="s">
        <v>84</v>
      </c>
      <c r="AW502" s="14" t="s">
        <v>31</v>
      </c>
      <c r="AX502" s="14" t="s">
        <v>82</v>
      </c>
      <c r="AY502" s="258" t="s">
        <v>134</v>
      </c>
    </row>
    <row r="503" s="2" customFormat="1" ht="24.15" customHeight="1">
      <c r="A503" s="38"/>
      <c r="B503" s="39"/>
      <c r="C503" s="218" t="s">
        <v>673</v>
      </c>
      <c r="D503" s="218" t="s">
        <v>137</v>
      </c>
      <c r="E503" s="219" t="s">
        <v>674</v>
      </c>
      <c r="F503" s="220" t="s">
        <v>675</v>
      </c>
      <c r="G503" s="221" t="s">
        <v>140</v>
      </c>
      <c r="H503" s="222">
        <v>12.18</v>
      </c>
      <c r="I503" s="223"/>
      <c r="J503" s="224">
        <f>ROUND(I503*H503,2)</f>
        <v>0</v>
      </c>
      <c r="K503" s="220" t="s">
        <v>141</v>
      </c>
      <c r="L503" s="44"/>
      <c r="M503" s="225" t="s">
        <v>1</v>
      </c>
      <c r="N503" s="226" t="s">
        <v>39</v>
      </c>
      <c r="O503" s="91"/>
      <c r="P503" s="227">
        <f>O503*H503</f>
        <v>0</v>
      </c>
      <c r="Q503" s="227">
        <v>0</v>
      </c>
      <c r="R503" s="227">
        <f>Q503*H503</f>
        <v>0</v>
      </c>
      <c r="S503" s="227">
        <v>0.014</v>
      </c>
      <c r="T503" s="228">
        <f>S503*H503</f>
        <v>0.17052000000000001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478</v>
      </c>
      <c r="AT503" s="229" t="s">
        <v>137</v>
      </c>
      <c r="AU503" s="229" t="s">
        <v>84</v>
      </c>
      <c r="AY503" s="17" t="s">
        <v>134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82</v>
      </c>
      <c r="BK503" s="230">
        <f>ROUND(I503*H503,2)</f>
        <v>0</v>
      </c>
      <c r="BL503" s="17" t="s">
        <v>478</v>
      </c>
      <c r="BM503" s="229" t="s">
        <v>676</v>
      </c>
    </row>
    <row r="504" s="2" customFormat="1">
      <c r="A504" s="38"/>
      <c r="B504" s="39"/>
      <c r="C504" s="40"/>
      <c r="D504" s="231" t="s">
        <v>144</v>
      </c>
      <c r="E504" s="40"/>
      <c r="F504" s="232" t="s">
        <v>677</v>
      </c>
      <c r="G504" s="40"/>
      <c r="H504" s="40"/>
      <c r="I504" s="233"/>
      <c r="J504" s="40"/>
      <c r="K504" s="40"/>
      <c r="L504" s="44"/>
      <c r="M504" s="234"/>
      <c r="N504" s="235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144</v>
      </c>
      <c r="AU504" s="17" t="s">
        <v>84</v>
      </c>
    </row>
    <row r="505" s="2" customFormat="1">
      <c r="A505" s="38"/>
      <c r="B505" s="39"/>
      <c r="C505" s="40"/>
      <c r="D505" s="236" t="s">
        <v>146</v>
      </c>
      <c r="E505" s="40"/>
      <c r="F505" s="237" t="s">
        <v>678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146</v>
      </c>
      <c r="AU505" s="17" t="s">
        <v>84</v>
      </c>
    </row>
    <row r="506" s="14" customFormat="1">
      <c r="A506" s="14"/>
      <c r="B506" s="248"/>
      <c r="C506" s="249"/>
      <c r="D506" s="231" t="s">
        <v>148</v>
      </c>
      <c r="E506" s="250" t="s">
        <v>1</v>
      </c>
      <c r="F506" s="251" t="s">
        <v>352</v>
      </c>
      <c r="G506" s="249"/>
      <c r="H506" s="252">
        <v>4.4800000000000004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8" t="s">
        <v>148</v>
      </c>
      <c r="AU506" s="258" t="s">
        <v>84</v>
      </c>
      <c r="AV506" s="14" t="s">
        <v>84</v>
      </c>
      <c r="AW506" s="14" t="s">
        <v>31</v>
      </c>
      <c r="AX506" s="14" t="s">
        <v>74</v>
      </c>
      <c r="AY506" s="258" t="s">
        <v>134</v>
      </c>
    </row>
    <row r="507" s="14" customFormat="1">
      <c r="A507" s="14"/>
      <c r="B507" s="248"/>
      <c r="C507" s="249"/>
      <c r="D507" s="231" t="s">
        <v>148</v>
      </c>
      <c r="E507" s="250" t="s">
        <v>1</v>
      </c>
      <c r="F507" s="251" t="s">
        <v>353</v>
      </c>
      <c r="G507" s="249"/>
      <c r="H507" s="252">
        <v>7.7000000000000002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8" t="s">
        <v>148</v>
      </c>
      <c r="AU507" s="258" t="s">
        <v>84</v>
      </c>
      <c r="AV507" s="14" t="s">
        <v>84</v>
      </c>
      <c r="AW507" s="14" t="s">
        <v>31</v>
      </c>
      <c r="AX507" s="14" t="s">
        <v>74</v>
      </c>
      <c r="AY507" s="258" t="s">
        <v>134</v>
      </c>
    </row>
    <row r="508" s="15" customFormat="1">
      <c r="A508" s="15"/>
      <c r="B508" s="259"/>
      <c r="C508" s="260"/>
      <c r="D508" s="231" t="s">
        <v>148</v>
      </c>
      <c r="E508" s="261" t="s">
        <v>1</v>
      </c>
      <c r="F508" s="262" t="s">
        <v>220</v>
      </c>
      <c r="G508" s="260"/>
      <c r="H508" s="263">
        <v>12.18</v>
      </c>
      <c r="I508" s="264"/>
      <c r="J508" s="260"/>
      <c r="K508" s="260"/>
      <c r="L508" s="265"/>
      <c r="M508" s="266"/>
      <c r="N508" s="267"/>
      <c r="O508" s="267"/>
      <c r="P508" s="267"/>
      <c r="Q508" s="267"/>
      <c r="R508" s="267"/>
      <c r="S508" s="267"/>
      <c r="T508" s="26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9" t="s">
        <v>148</v>
      </c>
      <c r="AU508" s="269" t="s">
        <v>84</v>
      </c>
      <c r="AV508" s="15" t="s">
        <v>142</v>
      </c>
      <c r="AW508" s="15" t="s">
        <v>31</v>
      </c>
      <c r="AX508" s="15" t="s">
        <v>82</v>
      </c>
      <c r="AY508" s="269" t="s">
        <v>134</v>
      </c>
    </row>
    <row r="509" s="12" customFormat="1" ht="25.92" customHeight="1">
      <c r="A509" s="12"/>
      <c r="B509" s="202"/>
      <c r="C509" s="203"/>
      <c r="D509" s="204" t="s">
        <v>73</v>
      </c>
      <c r="E509" s="205" t="s">
        <v>679</v>
      </c>
      <c r="F509" s="205" t="s">
        <v>680</v>
      </c>
      <c r="G509" s="203"/>
      <c r="H509" s="203"/>
      <c r="I509" s="206"/>
      <c r="J509" s="207">
        <f>BK509</f>
        <v>0</v>
      </c>
      <c r="K509" s="203"/>
      <c r="L509" s="208"/>
      <c r="M509" s="209"/>
      <c r="N509" s="210"/>
      <c r="O509" s="210"/>
      <c r="P509" s="211">
        <f>SUM(P510:P521)</f>
        <v>0</v>
      </c>
      <c r="Q509" s="210"/>
      <c r="R509" s="211">
        <f>SUM(R510:R521)</f>
        <v>0</v>
      </c>
      <c r="S509" s="210"/>
      <c r="T509" s="212">
        <f>SUM(T510:T521)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3" t="s">
        <v>142</v>
      </c>
      <c r="AT509" s="214" t="s">
        <v>73</v>
      </c>
      <c r="AU509" s="214" t="s">
        <v>74</v>
      </c>
      <c r="AY509" s="213" t="s">
        <v>134</v>
      </c>
      <c r="BK509" s="215">
        <f>SUM(BK510:BK521)</f>
        <v>0</v>
      </c>
    </row>
    <row r="510" s="2" customFormat="1" ht="16.5" customHeight="1">
      <c r="A510" s="38"/>
      <c r="B510" s="39"/>
      <c r="C510" s="218" t="s">
        <v>681</v>
      </c>
      <c r="D510" s="218" t="s">
        <v>137</v>
      </c>
      <c r="E510" s="219" t="s">
        <v>682</v>
      </c>
      <c r="F510" s="220" t="s">
        <v>683</v>
      </c>
      <c r="G510" s="221" t="s">
        <v>169</v>
      </c>
      <c r="H510" s="222">
        <v>5</v>
      </c>
      <c r="I510" s="223"/>
      <c r="J510" s="224">
        <f>ROUND(I510*H510,2)</f>
        <v>0</v>
      </c>
      <c r="K510" s="220" t="s">
        <v>1</v>
      </c>
      <c r="L510" s="44"/>
      <c r="M510" s="225" t="s">
        <v>1</v>
      </c>
      <c r="N510" s="226" t="s">
        <v>39</v>
      </c>
      <c r="O510" s="91"/>
      <c r="P510" s="227">
        <f>O510*H510</f>
        <v>0</v>
      </c>
      <c r="Q510" s="227">
        <v>0</v>
      </c>
      <c r="R510" s="227">
        <f>Q510*H510</f>
        <v>0</v>
      </c>
      <c r="S510" s="227">
        <v>0</v>
      </c>
      <c r="T510" s="228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684</v>
      </c>
      <c r="AT510" s="229" t="s">
        <v>137</v>
      </c>
      <c r="AU510" s="229" t="s">
        <v>82</v>
      </c>
      <c r="AY510" s="17" t="s">
        <v>134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82</v>
      </c>
      <c r="BK510" s="230">
        <f>ROUND(I510*H510,2)</f>
        <v>0</v>
      </c>
      <c r="BL510" s="17" t="s">
        <v>684</v>
      </c>
      <c r="BM510" s="229" t="s">
        <v>685</v>
      </c>
    </row>
    <row r="511" s="2" customFormat="1">
      <c r="A511" s="38"/>
      <c r="B511" s="39"/>
      <c r="C511" s="40"/>
      <c r="D511" s="231" t="s">
        <v>144</v>
      </c>
      <c r="E511" s="40"/>
      <c r="F511" s="232" t="s">
        <v>683</v>
      </c>
      <c r="G511" s="40"/>
      <c r="H511" s="40"/>
      <c r="I511" s="233"/>
      <c r="J511" s="40"/>
      <c r="K511" s="40"/>
      <c r="L511" s="44"/>
      <c r="M511" s="234"/>
      <c r="N511" s="235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144</v>
      </c>
      <c r="AU511" s="17" t="s">
        <v>82</v>
      </c>
    </row>
    <row r="512" s="13" customFormat="1">
      <c r="A512" s="13"/>
      <c r="B512" s="238"/>
      <c r="C512" s="239"/>
      <c r="D512" s="231" t="s">
        <v>148</v>
      </c>
      <c r="E512" s="240" t="s">
        <v>1</v>
      </c>
      <c r="F512" s="241" t="s">
        <v>686</v>
      </c>
      <c r="G512" s="239"/>
      <c r="H512" s="240" t="s">
        <v>1</v>
      </c>
      <c r="I512" s="242"/>
      <c r="J512" s="239"/>
      <c r="K512" s="239"/>
      <c r="L512" s="243"/>
      <c r="M512" s="244"/>
      <c r="N512" s="245"/>
      <c r="O512" s="245"/>
      <c r="P512" s="245"/>
      <c r="Q512" s="245"/>
      <c r="R512" s="245"/>
      <c r="S512" s="245"/>
      <c r="T512" s="24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7" t="s">
        <v>148</v>
      </c>
      <c r="AU512" s="247" t="s">
        <v>82</v>
      </c>
      <c r="AV512" s="13" t="s">
        <v>82</v>
      </c>
      <c r="AW512" s="13" t="s">
        <v>31</v>
      </c>
      <c r="AX512" s="13" t="s">
        <v>74</v>
      </c>
      <c r="AY512" s="247" t="s">
        <v>134</v>
      </c>
    </row>
    <row r="513" s="14" customFormat="1">
      <c r="A513" s="14"/>
      <c r="B513" s="248"/>
      <c r="C513" s="249"/>
      <c r="D513" s="231" t="s">
        <v>148</v>
      </c>
      <c r="E513" s="250" t="s">
        <v>1</v>
      </c>
      <c r="F513" s="251" t="s">
        <v>687</v>
      </c>
      <c r="G513" s="249"/>
      <c r="H513" s="252">
        <v>5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8" t="s">
        <v>148</v>
      </c>
      <c r="AU513" s="258" t="s">
        <v>82</v>
      </c>
      <c r="AV513" s="14" t="s">
        <v>84</v>
      </c>
      <c r="AW513" s="14" t="s">
        <v>31</v>
      </c>
      <c r="AX513" s="14" t="s">
        <v>82</v>
      </c>
      <c r="AY513" s="258" t="s">
        <v>134</v>
      </c>
    </row>
    <row r="514" s="2" customFormat="1" ht="16.5" customHeight="1">
      <c r="A514" s="38"/>
      <c r="B514" s="39"/>
      <c r="C514" s="218" t="s">
        <v>688</v>
      </c>
      <c r="D514" s="218" t="s">
        <v>137</v>
      </c>
      <c r="E514" s="219" t="s">
        <v>689</v>
      </c>
      <c r="F514" s="220" t="s">
        <v>690</v>
      </c>
      <c r="G514" s="221" t="s">
        <v>638</v>
      </c>
      <c r="H514" s="222">
        <v>1</v>
      </c>
      <c r="I514" s="223"/>
      <c r="J514" s="224">
        <f>ROUND(I514*H514,2)</f>
        <v>0</v>
      </c>
      <c r="K514" s="220" t="s">
        <v>1</v>
      </c>
      <c r="L514" s="44"/>
      <c r="M514" s="225" t="s">
        <v>1</v>
      </c>
      <c r="N514" s="226" t="s">
        <v>39</v>
      </c>
      <c r="O514" s="91"/>
      <c r="P514" s="227">
        <f>O514*H514</f>
        <v>0</v>
      </c>
      <c r="Q514" s="227">
        <v>0</v>
      </c>
      <c r="R514" s="227">
        <f>Q514*H514</f>
        <v>0</v>
      </c>
      <c r="S514" s="227">
        <v>0</v>
      </c>
      <c r="T514" s="228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9" t="s">
        <v>684</v>
      </c>
      <c r="AT514" s="229" t="s">
        <v>137</v>
      </c>
      <c r="AU514" s="229" t="s">
        <v>82</v>
      </c>
      <c r="AY514" s="17" t="s">
        <v>134</v>
      </c>
      <c r="BE514" s="230">
        <f>IF(N514="základní",J514,0)</f>
        <v>0</v>
      </c>
      <c r="BF514" s="230">
        <f>IF(N514="snížená",J514,0)</f>
        <v>0</v>
      </c>
      <c r="BG514" s="230">
        <f>IF(N514="zákl. přenesená",J514,0)</f>
        <v>0</v>
      </c>
      <c r="BH514" s="230">
        <f>IF(N514="sníž. přenesená",J514,0)</f>
        <v>0</v>
      </c>
      <c r="BI514" s="230">
        <f>IF(N514="nulová",J514,0)</f>
        <v>0</v>
      </c>
      <c r="BJ514" s="17" t="s">
        <v>82</v>
      </c>
      <c r="BK514" s="230">
        <f>ROUND(I514*H514,2)</f>
        <v>0</v>
      </c>
      <c r="BL514" s="17" t="s">
        <v>684</v>
      </c>
      <c r="BM514" s="229" t="s">
        <v>691</v>
      </c>
    </row>
    <row r="515" s="2" customFormat="1">
      <c r="A515" s="38"/>
      <c r="B515" s="39"/>
      <c r="C515" s="40"/>
      <c r="D515" s="231" t="s">
        <v>144</v>
      </c>
      <c r="E515" s="40"/>
      <c r="F515" s="232" t="s">
        <v>690</v>
      </c>
      <c r="G515" s="40"/>
      <c r="H515" s="40"/>
      <c r="I515" s="233"/>
      <c r="J515" s="40"/>
      <c r="K515" s="40"/>
      <c r="L515" s="44"/>
      <c r="M515" s="234"/>
      <c r="N515" s="235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144</v>
      </c>
      <c r="AU515" s="17" t="s">
        <v>82</v>
      </c>
    </row>
    <row r="516" s="2" customFormat="1" ht="16.5" customHeight="1">
      <c r="A516" s="38"/>
      <c r="B516" s="39"/>
      <c r="C516" s="218" t="s">
        <v>692</v>
      </c>
      <c r="D516" s="218" t="s">
        <v>137</v>
      </c>
      <c r="E516" s="219" t="s">
        <v>693</v>
      </c>
      <c r="F516" s="220" t="s">
        <v>694</v>
      </c>
      <c r="G516" s="221" t="s">
        <v>638</v>
      </c>
      <c r="H516" s="222">
        <v>1</v>
      </c>
      <c r="I516" s="223"/>
      <c r="J516" s="224">
        <f>ROUND(I516*H516,2)</f>
        <v>0</v>
      </c>
      <c r="K516" s="220" t="s">
        <v>1</v>
      </c>
      <c r="L516" s="44"/>
      <c r="M516" s="225" t="s">
        <v>1</v>
      </c>
      <c r="N516" s="226" t="s">
        <v>39</v>
      </c>
      <c r="O516" s="91"/>
      <c r="P516" s="227">
        <f>O516*H516</f>
        <v>0</v>
      </c>
      <c r="Q516" s="227">
        <v>0</v>
      </c>
      <c r="R516" s="227">
        <f>Q516*H516</f>
        <v>0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684</v>
      </c>
      <c r="AT516" s="229" t="s">
        <v>137</v>
      </c>
      <c r="AU516" s="229" t="s">
        <v>82</v>
      </c>
      <c r="AY516" s="17" t="s">
        <v>134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82</v>
      </c>
      <c r="BK516" s="230">
        <f>ROUND(I516*H516,2)</f>
        <v>0</v>
      </c>
      <c r="BL516" s="17" t="s">
        <v>684</v>
      </c>
      <c r="BM516" s="229" t="s">
        <v>695</v>
      </c>
    </row>
    <row r="517" s="2" customFormat="1">
      <c r="A517" s="38"/>
      <c r="B517" s="39"/>
      <c r="C517" s="40"/>
      <c r="D517" s="231" t="s">
        <v>144</v>
      </c>
      <c r="E517" s="40"/>
      <c r="F517" s="232" t="s">
        <v>694</v>
      </c>
      <c r="G517" s="40"/>
      <c r="H517" s="40"/>
      <c r="I517" s="233"/>
      <c r="J517" s="40"/>
      <c r="K517" s="40"/>
      <c r="L517" s="44"/>
      <c r="M517" s="234"/>
      <c r="N517" s="235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144</v>
      </c>
      <c r="AU517" s="17" t="s">
        <v>82</v>
      </c>
    </row>
    <row r="518" s="2" customFormat="1" ht="16.5" customHeight="1">
      <c r="A518" s="38"/>
      <c r="B518" s="39"/>
      <c r="C518" s="218" t="s">
        <v>696</v>
      </c>
      <c r="D518" s="218" t="s">
        <v>137</v>
      </c>
      <c r="E518" s="219" t="s">
        <v>697</v>
      </c>
      <c r="F518" s="220" t="s">
        <v>698</v>
      </c>
      <c r="G518" s="221" t="s">
        <v>638</v>
      </c>
      <c r="H518" s="222">
        <v>1</v>
      </c>
      <c r="I518" s="223"/>
      <c r="J518" s="224">
        <f>ROUND(I518*H518,2)</f>
        <v>0</v>
      </c>
      <c r="K518" s="220" t="s">
        <v>1</v>
      </c>
      <c r="L518" s="44"/>
      <c r="M518" s="225" t="s">
        <v>1</v>
      </c>
      <c r="N518" s="226" t="s">
        <v>39</v>
      </c>
      <c r="O518" s="91"/>
      <c r="P518" s="227">
        <f>O518*H518</f>
        <v>0</v>
      </c>
      <c r="Q518" s="227">
        <v>0</v>
      </c>
      <c r="R518" s="227">
        <f>Q518*H518</f>
        <v>0</v>
      </c>
      <c r="S518" s="227">
        <v>0</v>
      </c>
      <c r="T518" s="22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684</v>
      </c>
      <c r="AT518" s="229" t="s">
        <v>137</v>
      </c>
      <c r="AU518" s="229" t="s">
        <v>82</v>
      </c>
      <c r="AY518" s="17" t="s">
        <v>134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82</v>
      </c>
      <c r="BK518" s="230">
        <f>ROUND(I518*H518,2)</f>
        <v>0</v>
      </c>
      <c r="BL518" s="17" t="s">
        <v>684</v>
      </c>
      <c r="BM518" s="229" t="s">
        <v>699</v>
      </c>
    </row>
    <row r="519" s="2" customFormat="1">
      <c r="A519" s="38"/>
      <c r="B519" s="39"/>
      <c r="C519" s="40"/>
      <c r="D519" s="231" t="s">
        <v>144</v>
      </c>
      <c r="E519" s="40"/>
      <c r="F519" s="232" t="s">
        <v>698</v>
      </c>
      <c r="G519" s="40"/>
      <c r="H519" s="40"/>
      <c r="I519" s="233"/>
      <c r="J519" s="40"/>
      <c r="K519" s="40"/>
      <c r="L519" s="44"/>
      <c r="M519" s="234"/>
      <c r="N519" s="235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144</v>
      </c>
      <c r="AU519" s="17" t="s">
        <v>82</v>
      </c>
    </row>
    <row r="520" s="2" customFormat="1" ht="16.5" customHeight="1">
      <c r="A520" s="38"/>
      <c r="B520" s="39"/>
      <c r="C520" s="218" t="s">
        <v>700</v>
      </c>
      <c r="D520" s="218" t="s">
        <v>137</v>
      </c>
      <c r="E520" s="219" t="s">
        <v>701</v>
      </c>
      <c r="F520" s="220" t="s">
        <v>702</v>
      </c>
      <c r="G520" s="221" t="s">
        <v>638</v>
      </c>
      <c r="H520" s="222">
        <v>1</v>
      </c>
      <c r="I520" s="223"/>
      <c r="J520" s="224">
        <f>ROUND(I520*H520,2)</f>
        <v>0</v>
      </c>
      <c r="K520" s="220" t="s">
        <v>1</v>
      </c>
      <c r="L520" s="44"/>
      <c r="M520" s="225" t="s">
        <v>1</v>
      </c>
      <c r="N520" s="226" t="s">
        <v>39</v>
      </c>
      <c r="O520" s="91"/>
      <c r="P520" s="227">
        <f>O520*H520</f>
        <v>0</v>
      </c>
      <c r="Q520" s="227">
        <v>0</v>
      </c>
      <c r="R520" s="227">
        <f>Q520*H520</f>
        <v>0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684</v>
      </c>
      <c r="AT520" s="229" t="s">
        <v>137</v>
      </c>
      <c r="AU520" s="229" t="s">
        <v>82</v>
      </c>
      <c r="AY520" s="17" t="s">
        <v>134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82</v>
      </c>
      <c r="BK520" s="230">
        <f>ROUND(I520*H520,2)</f>
        <v>0</v>
      </c>
      <c r="BL520" s="17" t="s">
        <v>684</v>
      </c>
      <c r="BM520" s="229" t="s">
        <v>703</v>
      </c>
    </row>
    <row r="521" s="2" customFormat="1">
      <c r="A521" s="38"/>
      <c r="B521" s="39"/>
      <c r="C521" s="40"/>
      <c r="D521" s="231" t="s">
        <v>144</v>
      </c>
      <c r="E521" s="40"/>
      <c r="F521" s="232" t="s">
        <v>702</v>
      </c>
      <c r="G521" s="40"/>
      <c r="H521" s="40"/>
      <c r="I521" s="233"/>
      <c r="J521" s="40"/>
      <c r="K521" s="40"/>
      <c r="L521" s="44"/>
      <c r="M521" s="234"/>
      <c r="N521" s="235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144</v>
      </c>
      <c r="AU521" s="17" t="s">
        <v>82</v>
      </c>
    </row>
    <row r="522" s="12" customFormat="1" ht="25.92" customHeight="1">
      <c r="A522" s="12"/>
      <c r="B522" s="202"/>
      <c r="C522" s="203"/>
      <c r="D522" s="204" t="s">
        <v>73</v>
      </c>
      <c r="E522" s="205" t="s">
        <v>704</v>
      </c>
      <c r="F522" s="205" t="s">
        <v>705</v>
      </c>
      <c r="G522" s="203"/>
      <c r="H522" s="203"/>
      <c r="I522" s="206"/>
      <c r="J522" s="207">
        <f>BK522</f>
        <v>0</v>
      </c>
      <c r="K522" s="203"/>
      <c r="L522" s="208"/>
      <c r="M522" s="209"/>
      <c r="N522" s="210"/>
      <c r="O522" s="210"/>
      <c r="P522" s="211">
        <f>SUM(P523:P525)</f>
        <v>0</v>
      </c>
      <c r="Q522" s="210"/>
      <c r="R522" s="211">
        <f>SUM(R523:R525)</f>
        <v>0</v>
      </c>
      <c r="S522" s="210"/>
      <c r="T522" s="212">
        <f>SUM(T523:T525)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13" t="s">
        <v>369</v>
      </c>
      <c r="AT522" s="214" t="s">
        <v>73</v>
      </c>
      <c r="AU522" s="214" t="s">
        <v>74</v>
      </c>
      <c r="AY522" s="213" t="s">
        <v>134</v>
      </c>
      <c r="BK522" s="215">
        <f>SUM(BK523:BK525)</f>
        <v>0</v>
      </c>
    </row>
    <row r="523" s="2" customFormat="1" ht="16.5" customHeight="1">
      <c r="A523" s="38"/>
      <c r="B523" s="39"/>
      <c r="C523" s="218" t="s">
        <v>706</v>
      </c>
      <c r="D523" s="218" t="s">
        <v>137</v>
      </c>
      <c r="E523" s="219" t="s">
        <v>707</v>
      </c>
      <c r="F523" s="220" t="s">
        <v>708</v>
      </c>
      <c r="G523" s="221" t="s">
        <v>638</v>
      </c>
      <c r="H523" s="222">
        <v>1</v>
      </c>
      <c r="I523" s="223"/>
      <c r="J523" s="224">
        <f>ROUND(I523*H523,2)</f>
        <v>0</v>
      </c>
      <c r="K523" s="220" t="s">
        <v>709</v>
      </c>
      <c r="L523" s="44"/>
      <c r="M523" s="225" t="s">
        <v>1</v>
      </c>
      <c r="N523" s="226" t="s">
        <v>39</v>
      </c>
      <c r="O523" s="91"/>
      <c r="P523" s="227">
        <f>O523*H523</f>
        <v>0</v>
      </c>
      <c r="Q523" s="227">
        <v>0</v>
      </c>
      <c r="R523" s="227">
        <f>Q523*H523</f>
        <v>0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710</v>
      </c>
      <c r="AT523" s="229" t="s">
        <v>137</v>
      </c>
      <c r="AU523" s="229" t="s">
        <v>82</v>
      </c>
      <c r="AY523" s="17" t="s">
        <v>134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82</v>
      </c>
      <c r="BK523" s="230">
        <f>ROUND(I523*H523,2)</f>
        <v>0</v>
      </c>
      <c r="BL523" s="17" t="s">
        <v>710</v>
      </c>
      <c r="BM523" s="229" t="s">
        <v>711</v>
      </c>
    </row>
    <row r="524" s="2" customFormat="1">
      <c r="A524" s="38"/>
      <c r="B524" s="39"/>
      <c r="C524" s="40"/>
      <c r="D524" s="231" t="s">
        <v>144</v>
      </c>
      <c r="E524" s="40"/>
      <c r="F524" s="232" t="s">
        <v>708</v>
      </c>
      <c r="G524" s="40"/>
      <c r="H524" s="40"/>
      <c r="I524" s="233"/>
      <c r="J524" s="40"/>
      <c r="K524" s="40"/>
      <c r="L524" s="44"/>
      <c r="M524" s="234"/>
      <c r="N524" s="235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144</v>
      </c>
      <c r="AU524" s="17" t="s">
        <v>82</v>
      </c>
    </row>
    <row r="525" s="2" customFormat="1">
      <c r="A525" s="38"/>
      <c r="B525" s="39"/>
      <c r="C525" s="40"/>
      <c r="D525" s="236" t="s">
        <v>146</v>
      </c>
      <c r="E525" s="40"/>
      <c r="F525" s="237" t="s">
        <v>712</v>
      </c>
      <c r="G525" s="40"/>
      <c r="H525" s="40"/>
      <c r="I525" s="233"/>
      <c r="J525" s="40"/>
      <c r="K525" s="40"/>
      <c r="L525" s="44"/>
      <c r="M525" s="281"/>
      <c r="N525" s="282"/>
      <c r="O525" s="283"/>
      <c r="P525" s="283"/>
      <c r="Q525" s="283"/>
      <c r="R525" s="283"/>
      <c r="S525" s="283"/>
      <c r="T525" s="284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146</v>
      </c>
      <c r="AU525" s="17" t="s">
        <v>82</v>
      </c>
    </row>
    <row r="526" s="2" customFormat="1" ht="6.96" customHeight="1">
      <c r="A526" s="38"/>
      <c r="B526" s="66"/>
      <c r="C526" s="67"/>
      <c r="D526" s="67"/>
      <c r="E526" s="67"/>
      <c r="F526" s="67"/>
      <c r="G526" s="67"/>
      <c r="H526" s="67"/>
      <c r="I526" s="67"/>
      <c r="J526" s="67"/>
      <c r="K526" s="67"/>
      <c r="L526" s="44"/>
      <c r="M526" s="38"/>
      <c r="O526" s="38"/>
      <c r="P526" s="38"/>
      <c r="Q526" s="38"/>
      <c r="R526" s="38"/>
      <c r="S526" s="38"/>
      <c r="T526" s="38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</row>
  </sheetData>
  <sheetProtection sheet="1" autoFilter="0" formatColumns="0" formatRows="0" objects="1" scenarios="1" spinCount="100000" saltValue="dht4MaqeCGI6WtpW7ZbnoY6eiYohaWi8WEc7DceOs5JnRee+VAu4lkoZXD7CBmbZJE4oSapjA1TPDx7/F1MO6w==" hashValue="PoWSE/AuoE/XQPyGvE6GwOLRw4PXooqPwJV5b4cMRNF+cFyUyhk/xkVlhCBfsNk95s2MgTsJwiTDz1qeKfFkiw==" algorithmName="SHA-512" password="CC35"/>
  <autoFilter ref="C135:K525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hyperlinks>
    <hyperlink ref="F141" r:id="rId1" display="https://podminky.urs.cz/item/CS_URS_2024_01/111111101"/>
    <hyperlink ref="F146" r:id="rId2" display="https://podminky.urs.cz/item/CS_URS_2024_01/119003223"/>
    <hyperlink ref="F151" r:id="rId3" display="https://podminky.urs.cz/item/CS_URS_2024_01/119003224"/>
    <hyperlink ref="F160" r:id="rId4" display="https://podminky.urs.cz/item/CS_URS_2024_01/162211311"/>
    <hyperlink ref="F165" r:id="rId5" display="https://podminky.urs.cz/item/CS_URS_2024_01/162211319"/>
    <hyperlink ref="F170" r:id="rId6" display="https://podminky.urs.cz/item/CS_URS_2024_01/162301501"/>
    <hyperlink ref="F175" r:id="rId7" display="https://podminky.urs.cz/item/CS_URS_2024_01/162751117"/>
    <hyperlink ref="F180" r:id="rId8" display="https://podminky.urs.cz/item/CS_URS_2024_01/171201221"/>
    <hyperlink ref="F185" r:id="rId9" display="https://podminky.urs.cz/item/CS_URS_2024_01/171251201"/>
    <hyperlink ref="F190" r:id="rId10" display="https://podminky.urs.cz/item/CS_URS_2024_01/174111101"/>
    <hyperlink ref="F201" r:id="rId11" display="https://podminky.urs.cz/item/CS_URS_2024_01/181006115"/>
    <hyperlink ref="F209" r:id="rId12" display="https://podminky.urs.cz/item/CS_URS_2024_01/181111131"/>
    <hyperlink ref="F219" r:id="rId13" display="https://podminky.urs.cz/item/CS_URS_2024_01/181411121"/>
    <hyperlink ref="F232" r:id="rId14" display="https://podminky.urs.cz/item/CS_URS_2024_01/275313611"/>
    <hyperlink ref="F239" r:id="rId15" display="https://podminky.urs.cz/item/CS_URS_2024_01/348171143"/>
    <hyperlink ref="F249" r:id="rId16" display="https://podminky.urs.cz/item/CS_URS_2024_01/962032631"/>
    <hyperlink ref="F254" r:id="rId17" display="https://podminky.urs.cz/item/CS_URS_2024_01/966052111"/>
    <hyperlink ref="F258" r:id="rId18" display="https://podminky.urs.cz/item/CS_URS_2024_01/966003818"/>
    <hyperlink ref="F262" r:id="rId19" display="https://podminky.urs.cz/item/CS_URS_2024_01/966071711"/>
    <hyperlink ref="F265" r:id="rId20" display="https://podminky.urs.cz/item/CS_URS_2024_01/966072811"/>
    <hyperlink ref="F268" r:id="rId21" display="https://podminky.urs.cz/item/CS_URS_2024_01/966071822"/>
    <hyperlink ref="F272" r:id="rId22" display="https://podminky.urs.cz/item/CS_URS_2024_01/966073810"/>
    <hyperlink ref="F276" r:id="rId23" display="https://podminky.urs.cz/item/CS_URS_2024_01/966073811"/>
    <hyperlink ref="F279" r:id="rId24" display="https://podminky.urs.cz/item/CS_URS_2024_01/968062354"/>
    <hyperlink ref="F283" r:id="rId25" display="https://podminky.urs.cz/item/CS_URS_2024_01/968062355"/>
    <hyperlink ref="F289" r:id="rId26" display="https://podminky.urs.cz/item/CS_URS_2024_01/968062455"/>
    <hyperlink ref="F294" r:id="rId27" display="https://podminky.urs.cz/item/CS_URS_2024_01/976085411"/>
    <hyperlink ref="F299" r:id="rId28" display="https://podminky.urs.cz/item/CS_URS_2024_01/981011111"/>
    <hyperlink ref="F304" r:id="rId29" display="https://podminky.urs.cz/item/CS_URS_2024_01/981011313"/>
    <hyperlink ref="F315" r:id="rId30" display="https://podminky.urs.cz/item/CS_URS_2024_01/997006002"/>
    <hyperlink ref="F318" r:id="rId31" display="https://podminky.urs.cz/item/CS_URS_2024_01/997006004"/>
    <hyperlink ref="F322" r:id="rId32" display="https://podminky.urs.cz/item/CS_URS_2024_01/997006512"/>
    <hyperlink ref="F325" r:id="rId33" display="https://podminky.urs.cz/item/CS_URS_2024_01/997006519"/>
    <hyperlink ref="F338" r:id="rId34" display="https://podminky.urs.cz/item/CS_URS_2024_01/997013603"/>
    <hyperlink ref="F342" r:id="rId35" display="https://podminky.urs.cz/item/CS_URS_2024_01/997013635"/>
    <hyperlink ref="F347" r:id="rId36" display="https://podminky.urs.cz/item/CS_URS_2024_01/997013804"/>
    <hyperlink ref="F351" r:id="rId37" display="https://podminky.urs.cz/item/CS_URS_2024_01/997013811"/>
    <hyperlink ref="F355" r:id="rId38" display="https://podminky.urs.cz/item/CS_URS_2024_01/997013814"/>
    <hyperlink ref="F359" r:id="rId39" display="https://podminky.urs.cz/item/CS_URS_2024_01/997013821"/>
    <hyperlink ref="F366" r:id="rId40" display="https://podminky.urs.cz/item/CS_URS_2021_01/712300833"/>
    <hyperlink ref="F372" r:id="rId41" display="https://podminky.urs.cz/item/CS_URS_2024_01/725210821"/>
    <hyperlink ref="F376" r:id="rId42" display="https://podminky.urs.cz/item/CS_URS_2024_01/725530823"/>
    <hyperlink ref="F380" r:id="rId43" display="https://podminky.urs.cz/item/CS_URS_2024_01/741210843"/>
    <hyperlink ref="F383" r:id="rId44" display="https://podminky.urs.cz/item/CS_URS_2024_01/741211823"/>
    <hyperlink ref="F386" r:id="rId45" display="https://podminky.urs.cz/item/CS_URS_2024_01/741211827"/>
    <hyperlink ref="F389" r:id="rId46" display="https://podminky.urs.cz/item/CS_URS_2024_01/741371823"/>
    <hyperlink ref="F393" r:id="rId47" display="https://podminky.urs.cz/item/CS_URS_2024_01/762331812"/>
    <hyperlink ref="F412" r:id="rId48" display="https://podminky.urs.cz/item/CS_URS_2024_01/762341811"/>
    <hyperlink ref="F419" r:id="rId49" display="https://podminky.urs.cz/item/CS_URS_2024_01/762355802"/>
    <hyperlink ref="F423" r:id="rId50" display="https://podminky.urs.cz/item/CS_URS_2024_01/762822820"/>
    <hyperlink ref="F430" r:id="rId51" display="https://podminky.urs.cz/item/CS_URS_2024_01/762841812"/>
    <hyperlink ref="F435" r:id="rId52" display="https://podminky.urs.cz/item/CS_URS_2024_01/764001861"/>
    <hyperlink ref="F439" r:id="rId53" display="https://podminky.urs.cz/item/CS_URS_2024_01/764001881"/>
    <hyperlink ref="F443" r:id="rId54" display="https://podminky.urs.cz/item/CS_URS_2024_01/764002812"/>
    <hyperlink ref="F447" r:id="rId55" display="https://podminky.urs.cz/item/CS_URS_2024_01/764002821"/>
    <hyperlink ref="F450" r:id="rId56" display="https://podminky.urs.cz/item/CS_URS_2024_01/764002851"/>
    <hyperlink ref="F454" r:id="rId57" display="https://podminky.urs.cz/item/CS_URS_2024_01/764002881"/>
    <hyperlink ref="F458" r:id="rId58" display="https://podminky.urs.cz/item/CS_URS_2024_01/764004801"/>
    <hyperlink ref="F462" r:id="rId59" display="https://podminky.urs.cz/item/CS_URS_2024_01/764004861"/>
    <hyperlink ref="F467" r:id="rId60" display="https://podminky.urs.cz/item/CS_URS_2024_01/765131803"/>
    <hyperlink ref="F473" r:id="rId61" display="https://podminky.urs.cz/item/CS_URS_2024_01/765131843"/>
    <hyperlink ref="F483" r:id="rId62" display="https://podminky.urs.cz/item/CS_URS_2024_01/766421821"/>
    <hyperlink ref="F489" r:id="rId63" display="https://podminky.urs.cz/item/CS_URS_2024_01/766421822"/>
    <hyperlink ref="F496" r:id="rId64" display="https://podminky.urs.cz/item/CS_URS_2024_01/776201812"/>
    <hyperlink ref="F501" r:id="rId65" display="https://podminky.urs.cz/item/CS_URS_2024_01/787600801"/>
    <hyperlink ref="F505" r:id="rId66" display="https://podminky.urs.cz/item/CS_URS_2024_01/787600802"/>
    <hyperlink ref="F525" r:id="rId67" display="https://podminky.urs.cz/item/CS_URS_2023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Demolice_Jičín, Svor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714</v>
      </c>
      <c r="G12" s="38"/>
      <c r="H12" s="38"/>
      <c r="I12" s="140" t="s">
        <v>22</v>
      </c>
      <c r="J12" s="144" t="str">
        <f>'Rekapitulace stavby'!AN8</f>
        <v>15. 2. 2024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26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26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ROUND((SUM(BE134:BE538)),  2)</f>
        <v>0</v>
      </c>
      <c r="G33" s="38"/>
      <c r="H33" s="38"/>
      <c r="I33" s="155">
        <v>0.20999999999999999</v>
      </c>
      <c r="J33" s="154">
        <f>ROUND(((SUM(BE134:BE538))*I33),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40</v>
      </c>
      <c r="F34" s="154">
        <f>ROUND((SUM(BF134:BF538)),  2)</f>
        <v>0</v>
      </c>
      <c r="G34" s="38"/>
      <c r="H34" s="38"/>
      <c r="I34" s="155">
        <v>0.14999999999999999</v>
      </c>
      <c r="J34" s="154">
        <f>ROUND(((SUM(BF134:BF538))*I34),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ROUND((SUM(BG134:BG538)),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ROUND((SUM(BH134:BH538)),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ROUND((SUM(BI134:BI538)),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Demolice_Jičín, Svor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Svor - demolice provozních budov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Svor</v>
      </c>
      <c r="G89" s="40"/>
      <c r="H89" s="40"/>
      <c r="I89" s="32" t="s">
        <v>22</v>
      </c>
      <c r="J89" s="79" t="str">
        <f>IF(J12="","",J12)</f>
        <v>15. 2. 2024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J136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J184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103</v>
      </c>
      <c r="E100" s="188"/>
      <c r="F100" s="188"/>
      <c r="G100" s="188"/>
      <c r="H100" s="188"/>
      <c r="I100" s="188"/>
      <c r="J100" s="189">
        <f>J193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107</v>
      </c>
      <c r="E102" s="182"/>
      <c r="F102" s="182"/>
      <c r="G102" s="182"/>
      <c r="H102" s="182"/>
      <c r="I102" s="182"/>
      <c r="J102" s="183">
        <f>J296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108</v>
      </c>
      <c r="E103" s="188"/>
      <c r="F103" s="188"/>
      <c r="G103" s="188"/>
      <c r="H103" s="188"/>
      <c r="I103" s="188"/>
      <c r="J103" s="189">
        <f>J297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715</v>
      </c>
      <c r="E104" s="188"/>
      <c r="F104" s="188"/>
      <c r="G104" s="188"/>
      <c r="H104" s="188"/>
      <c r="I104" s="188"/>
      <c r="J104" s="189">
        <f>J304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716</v>
      </c>
      <c r="E105" s="188"/>
      <c r="F105" s="188"/>
      <c r="G105" s="188"/>
      <c r="H105" s="188"/>
      <c r="I105" s="188"/>
      <c r="J105" s="189">
        <f>J310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109</v>
      </c>
      <c r="E106" s="188"/>
      <c r="F106" s="188"/>
      <c r="G106" s="188"/>
      <c r="H106" s="188"/>
      <c r="I106" s="188"/>
      <c r="J106" s="189">
        <f>J334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110</v>
      </c>
      <c r="E107" s="188"/>
      <c r="F107" s="188"/>
      <c r="G107" s="188"/>
      <c r="H107" s="188"/>
      <c r="I107" s="188"/>
      <c r="J107" s="189">
        <f>J369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111</v>
      </c>
      <c r="E108" s="188"/>
      <c r="F108" s="188"/>
      <c r="G108" s="188"/>
      <c r="H108" s="188"/>
      <c r="I108" s="188"/>
      <c r="J108" s="189">
        <f>J385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112</v>
      </c>
      <c r="E109" s="188"/>
      <c r="F109" s="188"/>
      <c r="G109" s="188"/>
      <c r="H109" s="188"/>
      <c r="I109" s="188"/>
      <c r="J109" s="189">
        <f>J434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114</v>
      </c>
      <c r="E110" s="188"/>
      <c r="F110" s="188"/>
      <c r="G110" s="188"/>
      <c r="H110" s="188"/>
      <c r="I110" s="188"/>
      <c r="J110" s="189">
        <f>J459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115</v>
      </c>
      <c r="E111" s="188"/>
      <c r="F111" s="188"/>
      <c r="G111" s="188"/>
      <c r="H111" s="188"/>
      <c r="I111" s="188"/>
      <c r="J111" s="189">
        <f>J493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717</v>
      </c>
      <c r="E112" s="188"/>
      <c r="F112" s="188"/>
      <c r="G112" s="188"/>
      <c r="H112" s="188"/>
      <c r="I112" s="188"/>
      <c r="J112" s="189">
        <f>J509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117</v>
      </c>
      <c r="E113" s="182"/>
      <c r="F113" s="182"/>
      <c r="G113" s="182"/>
      <c r="H113" s="182"/>
      <c r="I113" s="182"/>
      <c r="J113" s="183">
        <f>J515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9"/>
      <c r="C114" s="180"/>
      <c r="D114" s="181" t="s">
        <v>118</v>
      </c>
      <c r="E114" s="182"/>
      <c r="F114" s="182"/>
      <c r="G114" s="182"/>
      <c r="H114" s="182"/>
      <c r="I114" s="182"/>
      <c r="J114" s="183">
        <f>J532</f>
        <v>0</v>
      </c>
      <c r="K114" s="180"/>
      <c r="L114" s="18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119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74" t="str">
        <f>E7</f>
        <v>Demolice_Jičín, Svor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89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02 - Svor - demolice provozních budov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Svor</v>
      </c>
      <c r="G128" s="40"/>
      <c r="H128" s="40"/>
      <c r="I128" s="32" t="s">
        <v>22</v>
      </c>
      <c r="J128" s="79" t="str">
        <f>IF(J12="","",J12)</f>
        <v>15. 2. 2024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 xml:space="preserve"> </v>
      </c>
      <c r="G130" s="40"/>
      <c r="H130" s="40"/>
      <c r="I130" s="32" t="s">
        <v>30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IF(E18="","",E18)</f>
        <v>Vyplň údaj</v>
      </c>
      <c r="G131" s="40"/>
      <c r="H131" s="40"/>
      <c r="I131" s="32" t="s">
        <v>32</v>
      </c>
      <c r="J131" s="36" t="str">
        <f>E24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1"/>
      <c r="B133" s="192"/>
      <c r="C133" s="193" t="s">
        <v>120</v>
      </c>
      <c r="D133" s="194" t="s">
        <v>59</v>
      </c>
      <c r="E133" s="194" t="s">
        <v>55</v>
      </c>
      <c r="F133" s="194" t="s">
        <v>56</v>
      </c>
      <c r="G133" s="194" t="s">
        <v>121</v>
      </c>
      <c r="H133" s="194" t="s">
        <v>122</v>
      </c>
      <c r="I133" s="194" t="s">
        <v>123</v>
      </c>
      <c r="J133" s="194" t="s">
        <v>96</v>
      </c>
      <c r="K133" s="195" t="s">
        <v>124</v>
      </c>
      <c r="L133" s="196"/>
      <c r="M133" s="100" t="s">
        <v>1</v>
      </c>
      <c r="N133" s="101" t="s">
        <v>38</v>
      </c>
      <c r="O133" s="101" t="s">
        <v>125</v>
      </c>
      <c r="P133" s="101" t="s">
        <v>126</v>
      </c>
      <c r="Q133" s="101" t="s">
        <v>127</v>
      </c>
      <c r="R133" s="101" t="s">
        <v>128</v>
      </c>
      <c r="S133" s="101" t="s">
        <v>129</v>
      </c>
      <c r="T133" s="102" t="s">
        <v>130</v>
      </c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</row>
    <row r="134" s="2" customFormat="1" ht="22.8" customHeight="1">
      <c r="A134" s="38"/>
      <c r="B134" s="39"/>
      <c r="C134" s="107" t="s">
        <v>131</v>
      </c>
      <c r="D134" s="40"/>
      <c r="E134" s="40"/>
      <c r="F134" s="40"/>
      <c r="G134" s="40"/>
      <c r="H134" s="40"/>
      <c r="I134" s="40"/>
      <c r="J134" s="197">
        <f>BK134</f>
        <v>0</v>
      </c>
      <c r="K134" s="40"/>
      <c r="L134" s="44"/>
      <c r="M134" s="103"/>
      <c r="N134" s="198"/>
      <c r="O134" s="104"/>
      <c r="P134" s="199">
        <f>P135+P296+P515+P532</f>
        <v>0</v>
      </c>
      <c r="Q134" s="104"/>
      <c r="R134" s="199">
        <f>R135+R296+R515+R532</f>
        <v>212.74199999999999</v>
      </c>
      <c r="S134" s="104"/>
      <c r="T134" s="200">
        <f>T135+T296+T515+T532</f>
        <v>451.85161460000006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73</v>
      </c>
      <c r="AU134" s="17" t="s">
        <v>98</v>
      </c>
      <c r="BK134" s="201">
        <f>BK135+BK296+BK515+BK532</f>
        <v>0</v>
      </c>
    </row>
    <row r="135" s="12" customFormat="1" ht="25.92" customHeight="1">
      <c r="A135" s="12"/>
      <c r="B135" s="202"/>
      <c r="C135" s="203"/>
      <c r="D135" s="204" t="s">
        <v>73</v>
      </c>
      <c r="E135" s="205" t="s">
        <v>132</v>
      </c>
      <c r="F135" s="205" t="s">
        <v>133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P136+P184+P193+P266</f>
        <v>0</v>
      </c>
      <c r="Q135" s="210"/>
      <c r="R135" s="211">
        <f>R136+R184+R193+R266</f>
        <v>212.74199999999999</v>
      </c>
      <c r="S135" s="210"/>
      <c r="T135" s="212">
        <f>T136+T184+T193+T266</f>
        <v>387.31361300000003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82</v>
      </c>
      <c r="AT135" s="214" t="s">
        <v>73</v>
      </c>
      <c r="AU135" s="214" t="s">
        <v>74</v>
      </c>
      <c r="AY135" s="213" t="s">
        <v>134</v>
      </c>
      <c r="BK135" s="215">
        <f>BK136+BK184+BK193+BK266</f>
        <v>0</v>
      </c>
    </row>
    <row r="136" s="12" customFormat="1" ht="22.8" customHeight="1">
      <c r="A136" s="12"/>
      <c r="B136" s="202"/>
      <c r="C136" s="203"/>
      <c r="D136" s="204" t="s">
        <v>73</v>
      </c>
      <c r="E136" s="216" t="s">
        <v>82</v>
      </c>
      <c r="F136" s="216" t="s">
        <v>135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SUM(P137:P183)</f>
        <v>0</v>
      </c>
      <c r="Q136" s="210"/>
      <c r="R136" s="211">
        <f>SUM(R137:R183)</f>
        <v>212.74199999999999</v>
      </c>
      <c r="S136" s="210"/>
      <c r="T136" s="212">
        <f>SUM(T137:T183)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82</v>
      </c>
      <c r="AT136" s="214" t="s">
        <v>73</v>
      </c>
      <c r="AU136" s="214" t="s">
        <v>82</v>
      </c>
      <c r="AY136" s="213" t="s">
        <v>134</v>
      </c>
      <c r="BK136" s="215">
        <f>SUM(BK137:BK183)</f>
        <v>0</v>
      </c>
    </row>
    <row r="137" s="2" customFormat="1" ht="21.75" customHeight="1">
      <c r="A137" s="38"/>
      <c r="B137" s="39"/>
      <c r="C137" s="218" t="s">
        <v>160</v>
      </c>
      <c r="D137" s="218" t="s">
        <v>137</v>
      </c>
      <c r="E137" s="219" t="s">
        <v>138</v>
      </c>
      <c r="F137" s="220" t="s">
        <v>139</v>
      </c>
      <c r="G137" s="221" t="s">
        <v>140</v>
      </c>
      <c r="H137" s="222">
        <v>1350</v>
      </c>
      <c r="I137" s="223"/>
      <c r="J137" s="224">
        <f>ROUND(I137*H137,2)</f>
        <v>0</v>
      </c>
      <c r="K137" s="220" t="s">
        <v>141</v>
      </c>
      <c r="L137" s="44"/>
      <c r="M137" s="225" t="s">
        <v>1</v>
      </c>
      <c r="N137" s="226" t="s">
        <v>39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142</v>
      </c>
      <c r="AT137" s="229" t="s">
        <v>137</v>
      </c>
      <c r="AU137" s="229" t="s">
        <v>84</v>
      </c>
      <c r="AY137" s="17" t="s">
        <v>134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0</v>
      </c>
      <c r="BL137" s="17" t="s">
        <v>142</v>
      </c>
      <c r="BM137" s="229" t="s">
        <v>718</v>
      </c>
    </row>
    <row r="138" s="2" customFormat="1">
      <c r="A138" s="38"/>
      <c r="B138" s="39"/>
      <c r="C138" s="40"/>
      <c r="D138" s="231" t="s">
        <v>144</v>
      </c>
      <c r="E138" s="40"/>
      <c r="F138" s="232" t="s">
        <v>145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84</v>
      </c>
    </row>
    <row r="139" s="2" customFormat="1">
      <c r="A139" s="38"/>
      <c r="B139" s="39"/>
      <c r="C139" s="40"/>
      <c r="D139" s="236" t="s">
        <v>146</v>
      </c>
      <c r="E139" s="40"/>
      <c r="F139" s="237" t="s">
        <v>147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146</v>
      </c>
      <c r="AU139" s="17" t="s">
        <v>84</v>
      </c>
    </row>
    <row r="140" s="13" customFormat="1">
      <c r="A140" s="13"/>
      <c r="B140" s="238"/>
      <c r="C140" s="239"/>
      <c r="D140" s="231" t="s">
        <v>148</v>
      </c>
      <c r="E140" s="240" t="s">
        <v>1</v>
      </c>
      <c r="F140" s="241" t="s">
        <v>149</v>
      </c>
      <c r="G140" s="239"/>
      <c r="H140" s="240" t="s">
        <v>1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148</v>
      </c>
      <c r="AU140" s="247" t="s">
        <v>84</v>
      </c>
      <c r="AV140" s="13" t="s">
        <v>82</v>
      </c>
      <c r="AW140" s="13" t="s">
        <v>31</v>
      </c>
      <c r="AX140" s="13" t="s">
        <v>74</v>
      </c>
      <c r="AY140" s="247" t="s">
        <v>134</v>
      </c>
    </row>
    <row r="141" s="14" customFormat="1">
      <c r="A141" s="14"/>
      <c r="B141" s="248"/>
      <c r="C141" s="249"/>
      <c r="D141" s="231" t="s">
        <v>148</v>
      </c>
      <c r="E141" s="250" t="s">
        <v>1</v>
      </c>
      <c r="F141" s="251" t="s">
        <v>719</v>
      </c>
      <c r="G141" s="249"/>
      <c r="H141" s="252">
        <v>1250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148</v>
      </c>
      <c r="AU141" s="258" t="s">
        <v>84</v>
      </c>
      <c r="AV141" s="14" t="s">
        <v>84</v>
      </c>
      <c r="AW141" s="14" t="s">
        <v>31</v>
      </c>
      <c r="AX141" s="14" t="s">
        <v>74</v>
      </c>
      <c r="AY141" s="258" t="s">
        <v>134</v>
      </c>
    </row>
    <row r="142" s="14" customFormat="1">
      <c r="A142" s="14"/>
      <c r="B142" s="248"/>
      <c r="C142" s="249"/>
      <c r="D142" s="231" t="s">
        <v>148</v>
      </c>
      <c r="E142" s="250" t="s">
        <v>1</v>
      </c>
      <c r="F142" s="251" t="s">
        <v>720</v>
      </c>
      <c r="G142" s="249"/>
      <c r="H142" s="252">
        <v>100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148</v>
      </c>
      <c r="AU142" s="258" t="s">
        <v>84</v>
      </c>
      <c r="AV142" s="14" t="s">
        <v>84</v>
      </c>
      <c r="AW142" s="14" t="s">
        <v>31</v>
      </c>
      <c r="AX142" s="14" t="s">
        <v>74</v>
      </c>
      <c r="AY142" s="258" t="s">
        <v>134</v>
      </c>
    </row>
    <row r="143" s="15" customFormat="1">
      <c r="A143" s="15"/>
      <c r="B143" s="259"/>
      <c r="C143" s="260"/>
      <c r="D143" s="231" t="s">
        <v>148</v>
      </c>
      <c r="E143" s="261" t="s">
        <v>1</v>
      </c>
      <c r="F143" s="262" t="s">
        <v>220</v>
      </c>
      <c r="G143" s="260"/>
      <c r="H143" s="263">
        <v>1350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9" t="s">
        <v>148</v>
      </c>
      <c r="AU143" s="269" t="s">
        <v>84</v>
      </c>
      <c r="AV143" s="15" t="s">
        <v>142</v>
      </c>
      <c r="AW143" s="15" t="s">
        <v>31</v>
      </c>
      <c r="AX143" s="15" t="s">
        <v>82</v>
      </c>
      <c r="AY143" s="269" t="s">
        <v>134</v>
      </c>
    </row>
    <row r="144" s="2" customFormat="1" ht="33" customHeight="1">
      <c r="A144" s="38"/>
      <c r="B144" s="39"/>
      <c r="C144" s="218" t="s">
        <v>246</v>
      </c>
      <c r="D144" s="218" t="s">
        <v>137</v>
      </c>
      <c r="E144" s="219" t="s">
        <v>721</v>
      </c>
      <c r="F144" s="220" t="s">
        <v>722</v>
      </c>
      <c r="G144" s="221" t="s">
        <v>140</v>
      </c>
      <c r="H144" s="222">
        <v>200</v>
      </c>
      <c r="I144" s="223"/>
      <c r="J144" s="224">
        <f>ROUND(I144*H144,2)</f>
        <v>0</v>
      </c>
      <c r="K144" s="220" t="s">
        <v>141</v>
      </c>
      <c r="L144" s="44"/>
      <c r="M144" s="225" t="s">
        <v>1</v>
      </c>
      <c r="N144" s="226" t="s">
        <v>39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142</v>
      </c>
      <c r="AT144" s="229" t="s">
        <v>137</v>
      </c>
      <c r="AU144" s="229" t="s">
        <v>84</v>
      </c>
      <c r="AY144" s="17" t="s">
        <v>134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0</v>
      </c>
      <c r="BL144" s="17" t="s">
        <v>142</v>
      </c>
      <c r="BM144" s="229" t="s">
        <v>723</v>
      </c>
    </row>
    <row r="145" s="2" customFormat="1">
      <c r="A145" s="38"/>
      <c r="B145" s="39"/>
      <c r="C145" s="40"/>
      <c r="D145" s="231" t="s">
        <v>144</v>
      </c>
      <c r="E145" s="40"/>
      <c r="F145" s="232" t="s">
        <v>724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84</v>
      </c>
    </row>
    <row r="146" s="2" customFormat="1">
      <c r="A146" s="38"/>
      <c r="B146" s="39"/>
      <c r="C146" s="40"/>
      <c r="D146" s="236" t="s">
        <v>146</v>
      </c>
      <c r="E146" s="40"/>
      <c r="F146" s="237" t="s">
        <v>725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146</v>
      </c>
      <c r="AU146" s="17" t="s">
        <v>84</v>
      </c>
    </row>
    <row r="147" s="13" customFormat="1">
      <c r="A147" s="13"/>
      <c r="B147" s="238"/>
      <c r="C147" s="239"/>
      <c r="D147" s="231" t="s">
        <v>148</v>
      </c>
      <c r="E147" s="240" t="s">
        <v>1</v>
      </c>
      <c r="F147" s="241" t="s">
        <v>149</v>
      </c>
      <c r="G147" s="239"/>
      <c r="H147" s="240" t="s">
        <v>1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148</v>
      </c>
      <c r="AU147" s="247" t="s">
        <v>84</v>
      </c>
      <c r="AV147" s="13" t="s">
        <v>82</v>
      </c>
      <c r="AW147" s="13" t="s">
        <v>31</v>
      </c>
      <c r="AX147" s="13" t="s">
        <v>74</v>
      </c>
      <c r="AY147" s="247" t="s">
        <v>134</v>
      </c>
    </row>
    <row r="148" s="14" customFormat="1">
      <c r="A148" s="14"/>
      <c r="B148" s="248"/>
      <c r="C148" s="249"/>
      <c r="D148" s="231" t="s">
        <v>148</v>
      </c>
      <c r="E148" s="250" t="s">
        <v>1</v>
      </c>
      <c r="F148" s="251" t="s">
        <v>726</v>
      </c>
      <c r="G148" s="249"/>
      <c r="H148" s="252">
        <v>200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148</v>
      </c>
      <c r="AU148" s="258" t="s">
        <v>84</v>
      </c>
      <c r="AV148" s="14" t="s">
        <v>84</v>
      </c>
      <c r="AW148" s="14" t="s">
        <v>31</v>
      </c>
      <c r="AX148" s="14" t="s">
        <v>82</v>
      </c>
      <c r="AY148" s="258" t="s">
        <v>134</v>
      </c>
    </row>
    <row r="149" s="2" customFormat="1" ht="24.15" customHeight="1">
      <c r="A149" s="38"/>
      <c r="B149" s="39"/>
      <c r="C149" s="218" t="s">
        <v>252</v>
      </c>
      <c r="D149" s="218" t="s">
        <v>137</v>
      </c>
      <c r="E149" s="219" t="s">
        <v>727</v>
      </c>
      <c r="F149" s="220" t="s">
        <v>728</v>
      </c>
      <c r="G149" s="221" t="s">
        <v>280</v>
      </c>
      <c r="H149" s="222">
        <v>5</v>
      </c>
      <c r="I149" s="223"/>
      <c r="J149" s="224">
        <f>ROUND(I149*H149,2)</f>
        <v>0</v>
      </c>
      <c r="K149" s="220" t="s">
        <v>141</v>
      </c>
      <c r="L149" s="44"/>
      <c r="M149" s="225" t="s">
        <v>1</v>
      </c>
      <c r="N149" s="226" t="s">
        <v>39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142</v>
      </c>
      <c r="AT149" s="229" t="s">
        <v>137</v>
      </c>
      <c r="AU149" s="229" t="s">
        <v>84</v>
      </c>
      <c r="AY149" s="17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0</v>
      </c>
      <c r="BL149" s="17" t="s">
        <v>142</v>
      </c>
      <c r="BM149" s="229" t="s">
        <v>729</v>
      </c>
    </row>
    <row r="150" s="2" customFormat="1">
      <c r="A150" s="38"/>
      <c r="B150" s="39"/>
      <c r="C150" s="40"/>
      <c r="D150" s="231" t="s">
        <v>144</v>
      </c>
      <c r="E150" s="40"/>
      <c r="F150" s="232" t="s">
        <v>730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144</v>
      </c>
      <c r="AU150" s="17" t="s">
        <v>84</v>
      </c>
    </row>
    <row r="151" s="2" customFormat="1">
      <c r="A151" s="38"/>
      <c r="B151" s="39"/>
      <c r="C151" s="40"/>
      <c r="D151" s="236" t="s">
        <v>146</v>
      </c>
      <c r="E151" s="40"/>
      <c r="F151" s="237" t="s">
        <v>731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146</v>
      </c>
      <c r="AU151" s="17" t="s">
        <v>84</v>
      </c>
    </row>
    <row r="152" s="13" customFormat="1">
      <c r="A152" s="13"/>
      <c r="B152" s="238"/>
      <c r="C152" s="239"/>
      <c r="D152" s="231" t="s">
        <v>148</v>
      </c>
      <c r="E152" s="240" t="s">
        <v>1</v>
      </c>
      <c r="F152" s="241" t="s">
        <v>149</v>
      </c>
      <c r="G152" s="239"/>
      <c r="H152" s="240" t="s">
        <v>1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148</v>
      </c>
      <c r="AU152" s="247" t="s">
        <v>84</v>
      </c>
      <c r="AV152" s="13" t="s">
        <v>82</v>
      </c>
      <c r="AW152" s="13" t="s">
        <v>31</v>
      </c>
      <c r="AX152" s="13" t="s">
        <v>74</v>
      </c>
      <c r="AY152" s="247" t="s">
        <v>134</v>
      </c>
    </row>
    <row r="153" s="14" customFormat="1">
      <c r="A153" s="14"/>
      <c r="B153" s="248"/>
      <c r="C153" s="249"/>
      <c r="D153" s="231" t="s">
        <v>148</v>
      </c>
      <c r="E153" s="250" t="s">
        <v>1</v>
      </c>
      <c r="F153" s="251" t="s">
        <v>369</v>
      </c>
      <c r="G153" s="249"/>
      <c r="H153" s="252">
        <v>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148</v>
      </c>
      <c r="AU153" s="258" t="s">
        <v>84</v>
      </c>
      <c r="AV153" s="14" t="s">
        <v>84</v>
      </c>
      <c r="AW153" s="14" t="s">
        <v>31</v>
      </c>
      <c r="AX153" s="14" t="s">
        <v>82</v>
      </c>
      <c r="AY153" s="258" t="s">
        <v>134</v>
      </c>
    </row>
    <row r="154" s="2" customFormat="1" ht="21.75" customHeight="1">
      <c r="A154" s="38"/>
      <c r="B154" s="39"/>
      <c r="C154" s="218" t="s">
        <v>681</v>
      </c>
      <c r="D154" s="218" t="s">
        <v>137</v>
      </c>
      <c r="E154" s="219" t="s">
        <v>732</v>
      </c>
      <c r="F154" s="220" t="s">
        <v>733</v>
      </c>
      <c r="G154" s="221" t="s">
        <v>280</v>
      </c>
      <c r="H154" s="222">
        <v>5</v>
      </c>
      <c r="I154" s="223"/>
      <c r="J154" s="224">
        <f>ROUND(I154*H154,2)</f>
        <v>0</v>
      </c>
      <c r="K154" s="220" t="s">
        <v>141</v>
      </c>
      <c r="L154" s="44"/>
      <c r="M154" s="225" t="s">
        <v>1</v>
      </c>
      <c r="N154" s="226" t="s">
        <v>39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142</v>
      </c>
      <c r="AT154" s="229" t="s">
        <v>137</v>
      </c>
      <c r="AU154" s="229" t="s">
        <v>84</v>
      </c>
      <c r="AY154" s="17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82</v>
      </c>
      <c r="BK154" s="230">
        <f>ROUND(I154*H154,2)</f>
        <v>0</v>
      </c>
      <c r="BL154" s="17" t="s">
        <v>142</v>
      </c>
      <c r="BM154" s="229" t="s">
        <v>734</v>
      </c>
    </row>
    <row r="155" s="2" customFormat="1">
      <c r="A155" s="38"/>
      <c r="B155" s="39"/>
      <c r="C155" s="40"/>
      <c r="D155" s="231" t="s">
        <v>144</v>
      </c>
      <c r="E155" s="40"/>
      <c r="F155" s="232" t="s">
        <v>735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144</v>
      </c>
      <c r="AU155" s="17" t="s">
        <v>84</v>
      </c>
    </row>
    <row r="156" s="2" customFormat="1">
      <c r="A156" s="38"/>
      <c r="B156" s="39"/>
      <c r="C156" s="40"/>
      <c r="D156" s="236" t="s">
        <v>146</v>
      </c>
      <c r="E156" s="40"/>
      <c r="F156" s="237" t="s">
        <v>736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146</v>
      </c>
      <c r="AU156" s="17" t="s">
        <v>84</v>
      </c>
    </row>
    <row r="157" s="2" customFormat="1" ht="24.15" customHeight="1">
      <c r="A157" s="38"/>
      <c r="B157" s="39"/>
      <c r="C157" s="218" t="s">
        <v>186</v>
      </c>
      <c r="D157" s="218" t="s">
        <v>137</v>
      </c>
      <c r="E157" s="219" t="s">
        <v>213</v>
      </c>
      <c r="F157" s="220" t="s">
        <v>214</v>
      </c>
      <c r="G157" s="221" t="s">
        <v>169</v>
      </c>
      <c r="H157" s="222">
        <v>27</v>
      </c>
      <c r="I157" s="223"/>
      <c r="J157" s="224">
        <f>ROUND(I157*H157,2)</f>
        <v>0</v>
      </c>
      <c r="K157" s="220" t="s">
        <v>141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142</v>
      </c>
      <c r="AT157" s="229" t="s">
        <v>137</v>
      </c>
      <c r="AU157" s="229" t="s">
        <v>84</v>
      </c>
      <c r="AY157" s="17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142</v>
      </c>
      <c r="BM157" s="229" t="s">
        <v>737</v>
      </c>
    </row>
    <row r="158" s="2" customFormat="1">
      <c r="A158" s="38"/>
      <c r="B158" s="39"/>
      <c r="C158" s="40"/>
      <c r="D158" s="231" t="s">
        <v>144</v>
      </c>
      <c r="E158" s="40"/>
      <c r="F158" s="232" t="s">
        <v>216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84</v>
      </c>
    </row>
    <row r="159" s="2" customFormat="1">
      <c r="A159" s="38"/>
      <c r="B159" s="39"/>
      <c r="C159" s="40"/>
      <c r="D159" s="236" t="s">
        <v>146</v>
      </c>
      <c r="E159" s="40"/>
      <c r="F159" s="237" t="s">
        <v>217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84</v>
      </c>
    </row>
    <row r="160" s="13" customFormat="1">
      <c r="A160" s="13"/>
      <c r="B160" s="238"/>
      <c r="C160" s="239"/>
      <c r="D160" s="231" t="s">
        <v>148</v>
      </c>
      <c r="E160" s="240" t="s">
        <v>1</v>
      </c>
      <c r="F160" s="241" t="s">
        <v>738</v>
      </c>
      <c r="G160" s="239"/>
      <c r="H160" s="240" t="s">
        <v>1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148</v>
      </c>
      <c r="AU160" s="247" t="s">
        <v>84</v>
      </c>
      <c r="AV160" s="13" t="s">
        <v>82</v>
      </c>
      <c r="AW160" s="13" t="s">
        <v>31</v>
      </c>
      <c r="AX160" s="13" t="s">
        <v>74</v>
      </c>
      <c r="AY160" s="247" t="s">
        <v>134</v>
      </c>
    </row>
    <row r="161" s="14" customFormat="1">
      <c r="A161" s="14"/>
      <c r="B161" s="248"/>
      <c r="C161" s="249"/>
      <c r="D161" s="231" t="s">
        <v>148</v>
      </c>
      <c r="E161" s="250" t="s">
        <v>1</v>
      </c>
      <c r="F161" s="251" t="s">
        <v>739</v>
      </c>
      <c r="G161" s="249"/>
      <c r="H161" s="252">
        <v>27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148</v>
      </c>
      <c r="AU161" s="258" t="s">
        <v>84</v>
      </c>
      <c r="AV161" s="14" t="s">
        <v>84</v>
      </c>
      <c r="AW161" s="14" t="s">
        <v>31</v>
      </c>
      <c r="AX161" s="14" t="s">
        <v>82</v>
      </c>
      <c r="AY161" s="258" t="s">
        <v>134</v>
      </c>
    </row>
    <row r="162" s="2" customFormat="1" ht="16.5" customHeight="1">
      <c r="A162" s="38"/>
      <c r="B162" s="39"/>
      <c r="C162" s="270" t="s">
        <v>212</v>
      </c>
      <c r="D162" s="270" t="s">
        <v>222</v>
      </c>
      <c r="E162" s="271" t="s">
        <v>740</v>
      </c>
      <c r="F162" s="272" t="s">
        <v>741</v>
      </c>
      <c r="G162" s="273" t="s">
        <v>201</v>
      </c>
      <c r="H162" s="274">
        <v>48.600000000000001</v>
      </c>
      <c r="I162" s="275"/>
      <c r="J162" s="276">
        <f>ROUND(I162*H162,2)</f>
        <v>0</v>
      </c>
      <c r="K162" s="272" t="s">
        <v>141</v>
      </c>
      <c r="L162" s="277"/>
      <c r="M162" s="278" t="s">
        <v>1</v>
      </c>
      <c r="N162" s="279" t="s">
        <v>39</v>
      </c>
      <c r="O162" s="91"/>
      <c r="P162" s="227">
        <f>O162*H162</f>
        <v>0</v>
      </c>
      <c r="Q162" s="227">
        <v>1</v>
      </c>
      <c r="R162" s="227">
        <f>Q162*H162</f>
        <v>48.600000000000001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225</v>
      </c>
      <c r="AT162" s="229" t="s">
        <v>222</v>
      </c>
      <c r="AU162" s="229" t="s">
        <v>84</v>
      </c>
      <c r="AY162" s="17" t="s">
        <v>134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82</v>
      </c>
      <c r="BK162" s="230">
        <f>ROUND(I162*H162,2)</f>
        <v>0</v>
      </c>
      <c r="BL162" s="17" t="s">
        <v>142</v>
      </c>
      <c r="BM162" s="229" t="s">
        <v>742</v>
      </c>
    </row>
    <row r="163" s="2" customFormat="1">
      <c r="A163" s="38"/>
      <c r="B163" s="39"/>
      <c r="C163" s="40"/>
      <c r="D163" s="231" t="s">
        <v>144</v>
      </c>
      <c r="E163" s="40"/>
      <c r="F163" s="232" t="s">
        <v>741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144</v>
      </c>
      <c r="AU163" s="17" t="s">
        <v>84</v>
      </c>
    </row>
    <row r="164" s="13" customFormat="1">
      <c r="A164" s="13"/>
      <c r="B164" s="238"/>
      <c r="C164" s="239"/>
      <c r="D164" s="231" t="s">
        <v>148</v>
      </c>
      <c r="E164" s="240" t="s">
        <v>1</v>
      </c>
      <c r="F164" s="241" t="s">
        <v>738</v>
      </c>
      <c r="G164" s="239"/>
      <c r="H164" s="240" t="s">
        <v>1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148</v>
      </c>
      <c r="AU164" s="247" t="s">
        <v>84</v>
      </c>
      <c r="AV164" s="13" t="s">
        <v>82</v>
      </c>
      <c r="AW164" s="13" t="s">
        <v>31</v>
      </c>
      <c r="AX164" s="13" t="s">
        <v>74</v>
      </c>
      <c r="AY164" s="247" t="s">
        <v>134</v>
      </c>
    </row>
    <row r="165" s="14" customFormat="1">
      <c r="A165" s="14"/>
      <c r="B165" s="248"/>
      <c r="C165" s="249"/>
      <c r="D165" s="231" t="s">
        <v>148</v>
      </c>
      <c r="E165" s="250" t="s">
        <v>1</v>
      </c>
      <c r="F165" s="251" t="s">
        <v>743</v>
      </c>
      <c r="G165" s="249"/>
      <c r="H165" s="252">
        <v>48.600000000000001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148</v>
      </c>
      <c r="AU165" s="258" t="s">
        <v>84</v>
      </c>
      <c r="AV165" s="14" t="s">
        <v>84</v>
      </c>
      <c r="AW165" s="14" t="s">
        <v>31</v>
      </c>
      <c r="AX165" s="14" t="s">
        <v>82</v>
      </c>
      <c r="AY165" s="258" t="s">
        <v>134</v>
      </c>
    </row>
    <row r="166" s="2" customFormat="1" ht="24.15" customHeight="1">
      <c r="A166" s="38"/>
      <c r="B166" s="39"/>
      <c r="C166" s="218" t="s">
        <v>228</v>
      </c>
      <c r="D166" s="218" t="s">
        <v>137</v>
      </c>
      <c r="E166" s="219" t="s">
        <v>229</v>
      </c>
      <c r="F166" s="220" t="s">
        <v>230</v>
      </c>
      <c r="G166" s="221" t="s">
        <v>140</v>
      </c>
      <c r="H166" s="222">
        <v>455.94999999999999</v>
      </c>
      <c r="I166" s="223"/>
      <c r="J166" s="224">
        <f>ROUND(I166*H166,2)</f>
        <v>0</v>
      </c>
      <c r="K166" s="220" t="s">
        <v>141</v>
      </c>
      <c r="L166" s="44"/>
      <c r="M166" s="225" t="s">
        <v>1</v>
      </c>
      <c r="N166" s="226" t="s">
        <v>39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142</v>
      </c>
      <c r="AT166" s="229" t="s">
        <v>137</v>
      </c>
      <c r="AU166" s="229" t="s">
        <v>84</v>
      </c>
      <c r="AY166" s="17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82</v>
      </c>
      <c r="BK166" s="230">
        <f>ROUND(I166*H166,2)</f>
        <v>0</v>
      </c>
      <c r="BL166" s="17" t="s">
        <v>142</v>
      </c>
      <c r="BM166" s="229" t="s">
        <v>744</v>
      </c>
    </row>
    <row r="167" s="2" customFormat="1">
      <c r="A167" s="38"/>
      <c r="B167" s="39"/>
      <c r="C167" s="40"/>
      <c r="D167" s="231" t="s">
        <v>144</v>
      </c>
      <c r="E167" s="40"/>
      <c r="F167" s="232" t="s">
        <v>232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144</v>
      </c>
      <c r="AU167" s="17" t="s">
        <v>84</v>
      </c>
    </row>
    <row r="168" s="2" customFormat="1">
      <c r="A168" s="38"/>
      <c r="B168" s="39"/>
      <c r="C168" s="40"/>
      <c r="D168" s="236" t="s">
        <v>146</v>
      </c>
      <c r="E168" s="40"/>
      <c r="F168" s="237" t="s">
        <v>233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146</v>
      </c>
      <c r="AU168" s="17" t="s">
        <v>84</v>
      </c>
    </row>
    <row r="169" s="13" customFormat="1">
      <c r="A169" s="13"/>
      <c r="B169" s="238"/>
      <c r="C169" s="239"/>
      <c r="D169" s="231" t="s">
        <v>148</v>
      </c>
      <c r="E169" s="240" t="s">
        <v>1</v>
      </c>
      <c r="F169" s="241" t="s">
        <v>149</v>
      </c>
      <c r="G169" s="239"/>
      <c r="H169" s="240" t="s">
        <v>1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148</v>
      </c>
      <c r="AU169" s="247" t="s">
        <v>84</v>
      </c>
      <c r="AV169" s="13" t="s">
        <v>82</v>
      </c>
      <c r="AW169" s="13" t="s">
        <v>31</v>
      </c>
      <c r="AX169" s="13" t="s">
        <v>74</v>
      </c>
      <c r="AY169" s="247" t="s">
        <v>134</v>
      </c>
    </row>
    <row r="170" s="14" customFormat="1">
      <c r="A170" s="14"/>
      <c r="B170" s="248"/>
      <c r="C170" s="249"/>
      <c r="D170" s="231" t="s">
        <v>148</v>
      </c>
      <c r="E170" s="250" t="s">
        <v>1</v>
      </c>
      <c r="F170" s="251" t="s">
        <v>745</v>
      </c>
      <c r="G170" s="249"/>
      <c r="H170" s="252">
        <v>250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148</v>
      </c>
      <c r="AU170" s="258" t="s">
        <v>84</v>
      </c>
      <c r="AV170" s="14" t="s">
        <v>84</v>
      </c>
      <c r="AW170" s="14" t="s">
        <v>31</v>
      </c>
      <c r="AX170" s="14" t="s">
        <v>74</v>
      </c>
      <c r="AY170" s="258" t="s">
        <v>134</v>
      </c>
    </row>
    <row r="171" s="14" customFormat="1">
      <c r="A171" s="14"/>
      <c r="B171" s="248"/>
      <c r="C171" s="249"/>
      <c r="D171" s="231" t="s">
        <v>148</v>
      </c>
      <c r="E171" s="250" t="s">
        <v>1</v>
      </c>
      <c r="F171" s="251" t="s">
        <v>720</v>
      </c>
      <c r="G171" s="249"/>
      <c r="H171" s="252">
        <v>100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148</v>
      </c>
      <c r="AU171" s="258" t="s">
        <v>84</v>
      </c>
      <c r="AV171" s="14" t="s">
        <v>84</v>
      </c>
      <c r="AW171" s="14" t="s">
        <v>31</v>
      </c>
      <c r="AX171" s="14" t="s">
        <v>74</v>
      </c>
      <c r="AY171" s="258" t="s">
        <v>134</v>
      </c>
    </row>
    <row r="172" s="14" customFormat="1">
      <c r="A172" s="14"/>
      <c r="B172" s="248"/>
      <c r="C172" s="249"/>
      <c r="D172" s="231" t="s">
        <v>148</v>
      </c>
      <c r="E172" s="250" t="s">
        <v>1</v>
      </c>
      <c r="F172" s="251" t="s">
        <v>746</v>
      </c>
      <c r="G172" s="249"/>
      <c r="H172" s="252">
        <v>105.95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148</v>
      </c>
      <c r="AU172" s="258" t="s">
        <v>84</v>
      </c>
      <c r="AV172" s="14" t="s">
        <v>84</v>
      </c>
      <c r="AW172" s="14" t="s">
        <v>31</v>
      </c>
      <c r="AX172" s="14" t="s">
        <v>74</v>
      </c>
      <c r="AY172" s="258" t="s">
        <v>134</v>
      </c>
    </row>
    <row r="173" s="15" customFormat="1">
      <c r="A173" s="15"/>
      <c r="B173" s="259"/>
      <c r="C173" s="260"/>
      <c r="D173" s="231" t="s">
        <v>148</v>
      </c>
      <c r="E173" s="261" t="s">
        <v>1</v>
      </c>
      <c r="F173" s="262" t="s">
        <v>220</v>
      </c>
      <c r="G173" s="260"/>
      <c r="H173" s="263">
        <v>455.94999999999999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9" t="s">
        <v>148</v>
      </c>
      <c r="AU173" s="269" t="s">
        <v>84</v>
      </c>
      <c r="AV173" s="15" t="s">
        <v>142</v>
      </c>
      <c r="AW173" s="15" t="s">
        <v>31</v>
      </c>
      <c r="AX173" s="15" t="s">
        <v>82</v>
      </c>
      <c r="AY173" s="269" t="s">
        <v>134</v>
      </c>
    </row>
    <row r="174" s="2" customFormat="1" ht="16.5" customHeight="1">
      <c r="A174" s="38"/>
      <c r="B174" s="39"/>
      <c r="C174" s="270" t="s">
        <v>236</v>
      </c>
      <c r="D174" s="270" t="s">
        <v>222</v>
      </c>
      <c r="E174" s="271" t="s">
        <v>243</v>
      </c>
      <c r="F174" s="272" t="s">
        <v>244</v>
      </c>
      <c r="G174" s="273" t="s">
        <v>201</v>
      </c>
      <c r="H174" s="274">
        <v>164.142</v>
      </c>
      <c r="I174" s="275"/>
      <c r="J174" s="276">
        <f>ROUND(I174*H174,2)</f>
        <v>0</v>
      </c>
      <c r="K174" s="272" t="s">
        <v>141</v>
      </c>
      <c r="L174" s="277"/>
      <c r="M174" s="278" t="s">
        <v>1</v>
      </c>
      <c r="N174" s="279" t="s">
        <v>39</v>
      </c>
      <c r="O174" s="91"/>
      <c r="P174" s="227">
        <f>O174*H174</f>
        <v>0</v>
      </c>
      <c r="Q174" s="227">
        <v>1</v>
      </c>
      <c r="R174" s="227">
        <f>Q174*H174</f>
        <v>164.142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225</v>
      </c>
      <c r="AT174" s="229" t="s">
        <v>222</v>
      </c>
      <c r="AU174" s="229" t="s">
        <v>84</v>
      </c>
      <c r="AY174" s="17" t="s">
        <v>134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82</v>
      </c>
      <c r="BK174" s="230">
        <f>ROUND(I174*H174,2)</f>
        <v>0</v>
      </c>
      <c r="BL174" s="17" t="s">
        <v>142</v>
      </c>
      <c r="BM174" s="229" t="s">
        <v>747</v>
      </c>
    </row>
    <row r="175" s="2" customFormat="1">
      <c r="A175" s="38"/>
      <c r="B175" s="39"/>
      <c r="C175" s="40"/>
      <c r="D175" s="231" t="s">
        <v>144</v>
      </c>
      <c r="E175" s="40"/>
      <c r="F175" s="232" t="s">
        <v>244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144</v>
      </c>
      <c r="AU175" s="17" t="s">
        <v>84</v>
      </c>
    </row>
    <row r="176" s="2" customFormat="1" ht="37.8" customHeight="1">
      <c r="A176" s="38"/>
      <c r="B176" s="39"/>
      <c r="C176" s="218" t="s">
        <v>221</v>
      </c>
      <c r="D176" s="218" t="s">
        <v>137</v>
      </c>
      <c r="E176" s="219" t="s">
        <v>237</v>
      </c>
      <c r="F176" s="220" t="s">
        <v>238</v>
      </c>
      <c r="G176" s="221" t="s">
        <v>140</v>
      </c>
      <c r="H176" s="222">
        <v>455.94999999999999</v>
      </c>
      <c r="I176" s="223"/>
      <c r="J176" s="224">
        <f>ROUND(I176*H176,2)</f>
        <v>0</v>
      </c>
      <c r="K176" s="220" t="s">
        <v>141</v>
      </c>
      <c r="L176" s="44"/>
      <c r="M176" s="225" t="s">
        <v>1</v>
      </c>
      <c r="N176" s="226" t="s">
        <v>39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142</v>
      </c>
      <c r="AT176" s="229" t="s">
        <v>137</v>
      </c>
      <c r="AU176" s="229" t="s">
        <v>84</v>
      </c>
      <c r="AY176" s="17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82</v>
      </c>
      <c r="BK176" s="230">
        <f>ROUND(I176*H176,2)</f>
        <v>0</v>
      </c>
      <c r="BL176" s="17" t="s">
        <v>142</v>
      </c>
      <c r="BM176" s="229" t="s">
        <v>748</v>
      </c>
    </row>
    <row r="177" s="2" customFormat="1">
      <c r="A177" s="38"/>
      <c r="B177" s="39"/>
      <c r="C177" s="40"/>
      <c r="D177" s="231" t="s">
        <v>144</v>
      </c>
      <c r="E177" s="40"/>
      <c r="F177" s="232" t="s">
        <v>240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144</v>
      </c>
      <c r="AU177" s="17" t="s">
        <v>84</v>
      </c>
    </row>
    <row r="178" s="2" customFormat="1">
      <c r="A178" s="38"/>
      <c r="B178" s="39"/>
      <c r="C178" s="40"/>
      <c r="D178" s="236" t="s">
        <v>146</v>
      </c>
      <c r="E178" s="40"/>
      <c r="F178" s="237" t="s">
        <v>241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84</v>
      </c>
    </row>
    <row r="179" s="13" customFormat="1">
      <c r="A179" s="13"/>
      <c r="B179" s="238"/>
      <c r="C179" s="239"/>
      <c r="D179" s="231" t="s">
        <v>148</v>
      </c>
      <c r="E179" s="240" t="s">
        <v>1</v>
      </c>
      <c r="F179" s="241" t="s">
        <v>149</v>
      </c>
      <c r="G179" s="239"/>
      <c r="H179" s="240" t="s">
        <v>1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148</v>
      </c>
      <c r="AU179" s="247" t="s">
        <v>84</v>
      </c>
      <c r="AV179" s="13" t="s">
        <v>82</v>
      </c>
      <c r="AW179" s="13" t="s">
        <v>31</v>
      </c>
      <c r="AX179" s="13" t="s">
        <v>74</v>
      </c>
      <c r="AY179" s="247" t="s">
        <v>134</v>
      </c>
    </row>
    <row r="180" s="14" customFormat="1">
      <c r="A180" s="14"/>
      <c r="B180" s="248"/>
      <c r="C180" s="249"/>
      <c r="D180" s="231" t="s">
        <v>148</v>
      </c>
      <c r="E180" s="250" t="s">
        <v>1</v>
      </c>
      <c r="F180" s="251" t="s">
        <v>745</v>
      </c>
      <c r="G180" s="249"/>
      <c r="H180" s="252">
        <v>250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148</v>
      </c>
      <c r="AU180" s="258" t="s">
        <v>84</v>
      </c>
      <c r="AV180" s="14" t="s">
        <v>84</v>
      </c>
      <c r="AW180" s="14" t="s">
        <v>31</v>
      </c>
      <c r="AX180" s="14" t="s">
        <v>74</v>
      </c>
      <c r="AY180" s="258" t="s">
        <v>134</v>
      </c>
    </row>
    <row r="181" s="14" customFormat="1">
      <c r="A181" s="14"/>
      <c r="B181" s="248"/>
      <c r="C181" s="249"/>
      <c r="D181" s="231" t="s">
        <v>148</v>
      </c>
      <c r="E181" s="250" t="s">
        <v>1</v>
      </c>
      <c r="F181" s="251" t="s">
        <v>720</v>
      </c>
      <c r="G181" s="249"/>
      <c r="H181" s="252">
        <v>100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148</v>
      </c>
      <c r="AU181" s="258" t="s">
        <v>84</v>
      </c>
      <c r="AV181" s="14" t="s">
        <v>84</v>
      </c>
      <c r="AW181" s="14" t="s">
        <v>31</v>
      </c>
      <c r="AX181" s="14" t="s">
        <v>74</v>
      </c>
      <c r="AY181" s="258" t="s">
        <v>134</v>
      </c>
    </row>
    <row r="182" s="14" customFormat="1">
      <c r="A182" s="14"/>
      <c r="B182" s="248"/>
      <c r="C182" s="249"/>
      <c r="D182" s="231" t="s">
        <v>148</v>
      </c>
      <c r="E182" s="250" t="s">
        <v>1</v>
      </c>
      <c r="F182" s="251" t="s">
        <v>746</v>
      </c>
      <c r="G182" s="249"/>
      <c r="H182" s="252">
        <v>105.95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148</v>
      </c>
      <c r="AU182" s="258" t="s">
        <v>84</v>
      </c>
      <c r="AV182" s="14" t="s">
        <v>84</v>
      </c>
      <c r="AW182" s="14" t="s">
        <v>31</v>
      </c>
      <c r="AX182" s="14" t="s">
        <v>74</v>
      </c>
      <c r="AY182" s="258" t="s">
        <v>134</v>
      </c>
    </row>
    <row r="183" s="15" customFormat="1">
      <c r="A183" s="15"/>
      <c r="B183" s="259"/>
      <c r="C183" s="260"/>
      <c r="D183" s="231" t="s">
        <v>148</v>
      </c>
      <c r="E183" s="261" t="s">
        <v>1</v>
      </c>
      <c r="F183" s="262" t="s">
        <v>220</v>
      </c>
      <c r="G183" s="260"/>
      <c r="H183" s="263">
        <v>455.94999999999999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9" t="s">
        <v>148</v>
      </c>
      <c r="AU183" s="269" t="s">
        <v>84</v>
      </c>
      <c r="AV183" s="15" t="s">
        <v>142</v>
      </c>
      <c r="AW183" s="15" t="s">
        <v>31</v>
      </c>
      <c r="AX183" s="15" t="s">
        <v>82</v>
      </c>
      <c r="AY183" s="269" t="s">
        <v>134</v>
      </c>
    </row>
    <row r="184" s="12" customFormat="1" ht="22.8" customHeight="1">
      <c r="A184" s="12"/>
      <c r="B184" s="202"/>
      <c r="C184" s="203"/>
      <c r="D184" s="204" t="s">
        <v>73</v>
      </c>
      <c r="E184" s="216" t="s">
        <v>370</v>
      </c>
      <c r="F184" s="216" t="s">
        <v>371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SUM(P185:P192)</f>
        <v>0</v>
      </c>
      <c r="Q184" s="210"/>
      <c r="R184" s="211">
        <f>SUM(R185:R192)</f>
        <v>0</v>
      </c>
      <c r="S184" s="210"/>
      <c r="T184" s="212">
        <f>SUM(T185:T192)</f>
        <v>301.29750000000001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82</v>
      </c>
      <c r="AT184" s="214" t="s">
        <v>73</v>
      </c>
      <c r="AU184" s="214" t="s">
        <v>82</v>
      </c>
      <c r="AY184" s="213" t="s">
        <v>134</v>
      </c>
      <c r="BK184" s="215">
        <f>SUM(BK185:BK192)</f>
        <v>0</v>
      </c>
    </row>
    <row r="185" s="2" customFormat="1" ht="33" customHeight="1">
      <c r="A185" s="38"/>
      <c r="B185" s="39"/>
      <c r="C185" s="218" t="s">
        <v>380</v>
      </c>
      <c r="D185" s="218" t="s">
        <v>137</v>
      </c>
      <c r="E185" s="219" t="s">
        <v>381</v>
      </c>
      <c r="F185" s="220" t="s">
        <v>382</v>
      </c>
      <c r="G185" s="221" t="s">
        <v>169</v>
      </c>
      <c r="H185" s="222">
        <v>860.85000000000002</v>
      </c>
      <c r="I185" s="223"/>
      <c r="J185" s="224">
        <f>ROUND(I185*H185,2)</f>
        <v>0</v>
      </c>
      <c r="K185" s="220" t="s">
        <v>141</v>
      </c>
      <c r="L185" s="44"/>
      <c r="M185" s="225" t="s">
        <v>1</v>
      </c>
      <c r="N185" s="226" t="s">
        <v>39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0.34999999999999998</v>
      </c>
      <c r="T185" s="228">
        <f>S185*H185</f>
        <v>301.29750000000001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142</v>
      </c>
      <c r="AT185" s="229" t="s">
        <v>137</v>
      </c>
      <c r="AU185" s="229" t="s">
        <v>84</v>
      </c>
      <c r="AY185" s="17" t="s">
        <v>134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82</v>
      </c>
      <c r="BK185" s="230">
        <f>ROUND(I185*H185,2)</f>
        <v>0</v>
      </c>
      <c r="BL185" s="17" t="s">
        <v>142</v>
      </c>
      <c r="BM185" s="229" t="s">
        <v>749</v>
      </c>
    </row>
    <row r="186" s="2" customFormat="1">
      <c r="A186" s="38"/>
      <c r="B186" s="39"/>
      <c r="C186" s="40"/>
      <c r="D186" s="231" t="s">
        <v>144</v>
      </c>
      <c r="E186" s="40"/>
      <c r="F186" s="232" t="s">
        <v>384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144</v>
      </c>
      <c r="AU186" s="17" t="s">
        <v>84</v>
      </c>
    </row>
    <row r="187" s="2" customFormat="1">
      <c r="A187" s="38"/>
      <c r="B187" s="39"/>
      <c r="C187" s="40"/>
      <c r="D187" s="236" t="s">
        <v>146</v>
      </c>
      <c r="E187" s="40"/>
      <c r="F187" s="237" t="s">
        <v>385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146</v>
      </c>
      <c r="AU187" s="17" t="s">
        <v>84</v>
      </c>
    </row>
    <row r="188" s="13" customFormat="1">
      <c r="A188" s="13"/>
      <c r="B188" s="238"/>
      <c r="C188" s="239"/>
      <c r="D188" s="231" t="s">
        <v>148</v>
      </c>
      <c r="E188" s="240" t="s">
        <v>1</v>
      </c>
      <c r="F188" s="241" t="s">
        <v>750</v>
      </c>
      <c r="G188" s="239"/>
      <c r="H188" s="240" t="s">
        <v>1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148</v>
      </c>
      <c r="AU188" s="247" t="s">
        <v>84</v>
      </c>
      <c r="AV188" s="13" t="s">
        <v>82</v>
      </c>
      <c r="AW188" s="13" t="s">
        <v>31</v>
      </c>
      <c r="AX188" s="13" t="s">
        <v>74</v>
      </c>
      <c r="AY188" s="247" t="s">
        <v>134</v>
      </c>
    </row>
    <row r="189" s="14" customFormat="1">
      <c r="A189" s="14"/>
      <c r="B189" s="248"/>
      <c r="C189" s="249"/>
      <c r="D189" s="231" t="s">
        <v>148</v>
      </c>
      <c r="E189" s="250" t="s">
        <v>1</v>
      </c>
      <c r="F189" s="251" t="s">
        <v>751</v>
      </c>
      <c r="G189" s="249"/>
      <c r="H189" s="252">
        <v>826.40999999999997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148</v>
      </c>
      <c r="AU189" s="258" t="s">
        <v>84</v>
      </c>
      <c r="AV189" s="14" t="s">
        <v>84</v>
      </c>
      <c r="AW189" s="14" t="s">
        <v>31</v>
      </c>
      <c r="AX189" s="14" t="s">
        <v>74</v>
      </c>
      <c r="AY189" s="258" t="s">
        <v>134</v>
      </c>
    </row>
    <row r="190" s="13" customFormat="1">
      <c r="A190" s="13"/>
      <c r="B190" s="238"/>
      <c r="C190" s="239"/>
      <c r="D190" s="231" t="s">
        <v>148</v>
      </c>
      <c r="E190" s="240" t="s">
        <v>1</v>
      </c>
      <c r="F190" s="241" t="s">
        <v>752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148</v>
      </c>
      <c r="AU190" s="247" t="s">
        <v>84</v>
      </c>
      <c r="AV190" s="13" t="s">
        <v>82</v>
      </c>
      <c r="AW190" s="13" t="s">
        <v>31</v>
      </c>
      <c r="AX190" s="13" t="s">
        <v>74</v>
      </c>
      <c r="AY190" s="247" t="s">
        <v>134</v>
      </c>
    </row>
    <row r="191" s="14" customFormat="1">
      <c r="A191" s="14"/>
      <c r="B191" s="248"/>
      <c r="C191" s="249"/>
      <c r="D191" s="231" t="s">
        <v>148</v>
      </c>
      <c r="E191" s="250" t="s">
        <v>1</v>
      </c>
      <c r="F191" s="251" t="s">
        <v>753</v>
      </c>
      <c r="G191" s="249"/>
      <c r="H191" s="252">
        <v>34.439999999999998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148</v>
      </c>
      <c r="AU191" s="258" t="s">
        <v>84</v>
      </c>
      <c r="AV191" s="14" t="s">
        <v>84</v>
      </c>
      <c r="AW191" s="14" t="s">
        <v>31</v>
      </c>
      <c r="AX191" s="14" t="s">
        <v>74</v>
      </c>
      <c r="AY191" s="258" t="s">
        <v>134</v>
      </c>
    </row>
    <row r="192" s="15" customFormat="1">
      <c r="A192" s="15"/>
      <c r="B192" s="259"/>
      <c r="C192" s="260"/>
      <c r="D192" s="231" t="s">
        <v>148</v>
      </c>
      <c r="E192" s="261" t="s">
        <v>1</v>
      </c>
      <c r="F192" s="262" t="s">
        <v>220</v>
      </c>
      <c r="G192" s="260"/>
      <c r="H192" s="263">
        <v>860.84999999999991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9" t="s">
        <v>148</v>
      </c>
      <c r="AU192" s="269" t="s">
        <v>84</v>
      </c>
      <c r="AV192" s="15" t="s">
        <v>142</v>
      </c>
      <c r="AW192" s="15" t="s">
        <v>31</v>
      </c>
      <c r="AX192" s="15" t="s">
        <v>82</v>
      </c>
      <c r="AY192" s="269" t="s">
        <v>134</v>
      </c>
    </row>
    <row r="193" s="12" customFormat="1" ht="22.8" customHeight="1">
      <c r="A193" s="12"/>
      <c r="B193" s="202"/>
      <c r="C193" s="203"/>
      <c r="D193" s="204" t="s">
        <v>73</v>
      </c>
      <c r="E193" s="216" t="s">
        <v>286</v>
      </c>
      <c r="F193" s="216" t="s">
        <v>287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SUM(P194:P265)</f>
        <v>0</v>
      </c>
      <c r="Q193" s="210"/>
      <c r="R193" s="211">
        <f>SUM(R194:R265)</f>
        <v>0</v>
      </c>
      <c r="S193" s="210"/>
      <c r="T193" s="212">
        <f>SUM(T194:T265)</f>
        <v>86.01611299999999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82</v>
      </c>
      <c r="AT193" s="214" t="s">
        <v>73</v>
      </c>
      <c r="AU193" s="214" t="s">
        <v>82</v>
      </c>
      <c r="AY193" s="213" t="s">
        <v>134</v>
      </c>
      <c r="BK193" s="215">
        <f>SUM(BK194:BK265)</f>
        <v>0</v>
      </c>
    </row>
    <row r="194" s="2" customFormat="1" ht="16.5" customHeight="1">
      <c r="A194" s="38"/>
      <c r="B194" s="39"/>
      <c r="C194" s="218" t="s">
        <v>302</v>
      </c>
      <c r="D194" s="218" t="s">
        <v>137</v>
      </c>
      <c r="E194" s="219" t="s">
        <v>754</v>
      </c>
      <c r="F194" s="220" t="s">
        <v>755</v>
      </c>
      <c r="G194" s="221" t="s">
        <v>169</v>
      </c>
      <c r="H194" s="222">
        <v>35.759999999999998</v>
      </c>
      <c r="I194" s="223"/>
      <c r="J194" s="224">
        <f>ROUND(I194*H194,2)</f>
        <v>0</v>
      </c>
      <c r="K194" s="220" t="s">
        <v>141</v>
      </c>
      <c r="L194" s="44"/>
      <c r="M194" s="225" t="s">
        <v>1</v>
      </c>
      <c r="N194" s="226" t="s">
        <v>39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2</v>
      </c>
      <c r="T194" s="228">
        <f>S194*H194</f>
        <v>71.519999999999996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142</v>
      </c>
      <c r="AT194" s="229" t="s">
        <v>137</v>
      </c>
      <c r="AU194" s="229" t="s">
        <v>84</v>
      </c>
      <c r="AY194" s="17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82</v>
      </c>
      <c r="BK194" s="230">
        <f>ROUND(I194*H194,2)</f>
        <v>0</v>
      </c>
      <c r="BL194" s="17" t="s">
        <v>142</v>
      </c>
      <c r="BM194" s="229" t="s">
        <v>756</v>
      </c>
    </row>
    <row r="195" s="2" customFormat="1">
      <c r="A195" s="38"/>
      <c r="B195" s="39"/>
      <c r="C195" s="40"/>
      <c r="D195" s="231" t="s">
        <v>144</v>
      </c>
      <c r="E195" s="40"/>
      <c r="F195" s="232" t="s">
        <v>755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144</v>
      </c>
      <c r="AU195" s="17" t="s">
        <v>84</v>
      </c>
    </row>
    <row r="196" s="2" customFormat="1">
      <c r="A196" s="38"/>
      <c r="B196" s="39"/>
      <c r="C196" s="40"/>
      <c r="D196" s="236" t="s">
        <v>146</v>
      </c>
      <c r="E196" s="40"/>
      <c r="F196" s="237" t="s">
        <v>757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146</v>
      </c>
      <c r="AU196" s="17" t="s">
        <v>84</v>
      </c>
    </row>
    <row r="197" s="13" customFormat="1">
      <c r="A197" s="13"/>
      <c r="B197" s="238"/>
      <c r="C197" s="239"/>
      <c r="D197" s="231" t="s">
        <v>148</v>
      </c>
      <c r="E197" s="240" t="s">
        <v>1</v>
      </c>
      <c r="F197" s="241" t="s">
        <v>758</v>
      </c>
      <c r="G197" s="239"/>
      <c r="H197" s="240" t="s">
        <v>1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148</v>
      </c>
      <c r="AU197" s="247" t="s">
        <v>84</v>
      </c>
      <c r="AV197" s="13" t="s">
        <v>82</v>
      </c>
      <c r="AW197" s="13" t="s">
        <v>31</v>
      </c>
      <c r="AX197" s="13" t="s">
        <v>74</v>
      </c>
      <c r="AY197" s="247" t="s">
        <v>134</v>
      </c>
    </row>
    <row r="198" s="14" customFormat="1">
      <c r="A198" s="14"/>
      <c r="B198" s="248"/>
      <c r="C198" s="249"/>
      <c r="D198" s="231" t="s">
        <v>148</v>
      </c>
      <c r="E198" s="250" t="s">
        <v>1</v>
      </c>
      <c r="F198" s="251" t="s">
        <v>759</v>
      </c>
      <c r="G198" s="249"/>
      <c r="H198" s="252">
        <v>4.992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148</v>
      </c>
      <c r="AU198" s="258" t="s">
        <v>84</v>
      </c>
      <c r="AV198" s="14" t="s">
        <v>84</v>
      </c>
      <c r="AW198" s="14" t="s">
        <v>31</v>
      </c>
      <c r="AX198" s="14" t="s">
        <v>74</v>
      </c>
      <c r="AY198" s="258" t="s">
        <v>134</v>
      </c>
    </row>
    <row r="199" s="13" customFormat="1">
      <c r="A199" s="13"/>
      <c r="B199" s="238"/>
      <c r="C199" s="239"/>
      <c r="D199" s="231" t="s">
        <v>148</v>
      </c>
      <c r="E199" s="240" t="s">
        <v>1</v>
      </c>
      <c r="F199" s="241" t="s">
        <v>760</v>
      </c>
      <c r="G199" s="239"/>
      <c r="H199" s="240" t="s">
        <v>1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148</v>
      </c>
      <c r="AU199" s="247" t="s">
        <v>84</v>
      </c>
      <c r="AV199" s="13" t="s">
        <v>82</v>
      </c>
      <c r="AW199" s="13" t="s">
        <v>31</v>
      </c>
      <c r="AX199" s="13" t="s">
        <v>74</v>
      </c>
      <c r="AY199" s="247" t="s">
        <v>134</v>
      </c>
    </row>
    <row r="200" s="14" customFormat="1">
      <c r="A200" s="14"/>
      <c r="B200" s="248"/>
      <c r="C200" s="249"/>
      <c r="D200" s="231" t="s">
        <v>148</v>
      </c>
      <c r="E200" s="250" t="s">
        <v>1</v>
      </c>
      <c r="F200" s="251" t="s">
        <v>761</v>
      </c>
      <c r="G200" s="249"/>
      <c r="H200" s="252">
        <v>15.648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148</v>
      </c>
      <c r="AU200" s="258" t="s">
        <v>84</v>
      </c>
      <c r="AV200" s="14" t="s">
        <v>84</v>
      </c>
      <c r="AW200" s="14" t="s">
        <v>31</v>
      </c>
      <c r="AX200" s="14" t="s">
        <v>74</v>
      </c>
      <c r="AY200" s="258" t="s">
        <v>134</v>
      </c>
    </row>
    <row r="201" s="14" customFormat="1">
      <c r="A201" s="14"/>
      <c r="B201" s="248"/>
      <c r="C201" s="249"/>
      <c r="D201" s="231" t="s">
        <v>148</v>
      </c>
      <c r="E201" s="250" t="s">
        <v>1</v>
      </c>
      <c r="F201" s="251" t="s">
        <v>762</v>
      </c>
      <c r="G201" s="249"/>
      <c r="H201" s="252">
        <v>15.119999999999999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148</v>
      </c>
      <c r="AU201" s="258" t="s">
        <v>84</v>
      </c>
      <c r="AV201" s="14" t="s">
        <v>84</v>
      </c>
      <c r="AW201" s="14" t="s">
        <v>31</v>
      </c>
      <c r="AX201" s="14" t="s">
        <v>74</v>
      </c>
      <c r="AY201" s="258" t="s">
        <v>134</v>
      </c>
    </row>
    <row r="202" s="15" customFormat="1">
      <c r="A202" s="15"/>
      <c r="B202" s="259"/>
      <c r="C202" s="260"/>
      <c r="D202" s="231" t="s">
        <v>148</v>
      </c>
      <c r="E202" s="261" t="s">
        <v>1</v>
      </c>
      <c r="F202" s="262" t="s">
        <v>220</v>
      </c>
      <c r="G202" s="260"/>
      <c r="H202" s="263">
        <v>35.759999999999998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9" t="s">
        <v>148</v>
      </c>
      <c r="AU202" s="269" t="s">
        <v>84</v>
      </c>
      <c r="AV202" s="15" t="s">
        <v>142</v>
      </c>
      <c r="AW202" s="15" t="s">
        <v>31</v>
      </c>
      <c r="AX202" s="15" t="s">
        <v>82</v>
      </c>
      <c r="AY202" s="269" t="s">
        <v>134</v>
      </c>
    </row>
    <row r="203" s="2" customFormat="1" ht="24.15" customHeight="1">
      <c r="A203" s="38"/>
      <c r="B203" s="39"/>
      <c r="C203" s="218" t="s">
        <v>309</v>
      </c>
      <c r="D203" s="218" t="s">
        <v>137</v>
      </c>
      <c r="E203" s="219" t="s">
        <v>763</v>
      </c>
      <c r="F203" s="220" t="s">
        <v>764</v>
      </c>
      <c r="G203" s="221" t="s">
        <v>154</v>
      </c>
      <c r="H203" s="222">
        <v>25.5</v>
      </c>
      <c r="I203" s="223"/>
      <c r="J203" s="224">
        <f>ROUND(I203*H203,2)</f>
        <v>0</v>
      </c>
      <c r="K203" s="220" t="s">
        <v>141</v>
      </c>
      <c r="L203" s="44"/>
      <c r="M203" s="225" t="s">
        <v>1</v>
      </c>
      <c r="N203" s="226" t="s">
        <v>39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0.070000000000000007</v>
      </c>
      <c r="T203" s="228">
        <f>S203*H203</f>
        <v>1.7850000000000001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142</v>
      </c>
      <c r="AT203" s="229" t="s">
        <v>137</v>
      </c>
      <c r="AU203" s="229" t="s">
        <v>84</v>
      </c>
      <c r="AY203" s="17" t="s">
        <v>134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82</v>
      </c>
      <c r="BK203" s="230">
        <f>ROUND(I203*H203,2)</f>
        <v>0</v>
      </c>
      <c r="BL203" s="17" t="s">
        <v>142</v>
      </c>
      <c r="BM203" s="229" t="s">
        <v>765</v>
      </c>
    </row>
    <row r="204" s="2" customFormat="1">
      <c r="A204" s="38"/>
      <c r="B204" s="39"/>
      <c r="C204" s="40"/>
      <c r="D204" s="231" t="s">
        <v>144</v>
      </c>
      <c r="E204" s="40"/>
      <c r="F204" s="232" t="s">
        <v>764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144</v>
      </c>
      <c r="AU204" s="17" t="s">
        <v>84</v>
      </c>
    </row>
    <row r="205" s="2" customFormat="1">
      <c r="A205" s="38"/>
      <c r="B205" s="39"/>
      <c r="C205" s="40"/>
      <c r="D205" s="236" t="s">
        <v>146</v>
      </c>
      <c r="E205" s="40"/>
      <c r="F205" s="237" t="s">
        <v>766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146</v>
      </c>
      <c r="AU205" s="17" t="s">
        <v>84</v>
      </c>
    </row>
    <row r="206" s="13" customFormat="1">
      <c r="A206" s="13"/>
      <c r="B206" s="238"/>
      <c r="C206" s="239"/>
      <c r="D206" s="231" t="s">
        <v>148</v>
      </c>
      <c r="E206" s="240" t="s">
        <v>1</v>
      </c>
      <c r="F206" s="241" t="s">
        <v>767</v>
      </c>
      <c r="G206" s="239"/>
      <c r="H206" s="240" t="s">
        <v>1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148</v>
      </c>
      <c r="AU206" s="247" t="s">
        <v>84</v>
      </c>
      <c r="AV206" s="13" t="s">
        <v>82</v>
      </c>
      <c r="AW206" s="13" t="s">
        <v>31</v>
      </c>
      <c r="AX206" s="13" t="s">
        <v>74</v>
      </c>
      <c r="AY206" s="247" t="s">
        <v>134</v>
      </c>
    </row>
    <row r="207" s="14" customFormat="1">
      <c r="A207" s="14"/>
      <c r="B207" s="248"/>
      <c r="C207" s="249"/>
      <c r="D207" s="231" t="s">
        <v>148</v>
      </c>
      <c r="E207" s="250" t="s">
        <v>1</v>
      </c>
      <c r="F207" s="251" t="s">
        <v>768</v>
      </c>
      <c r="G207" s="249"/>
      <c r="H207" s="252">
        <v>15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148</v>
      </c>
      <c r="AU207" s="258" t="s">
        <v>84</v>
      </c>
      <c r="AV207" s="14" t="s">
        <v>84</v>
      </c>
      <c r="AW207" s="14" t="s">
        <v>31</v>
      </c>
      <c r="AX207" s="14" t="s">
        <v>74</v>
      </c>
      <c r="AY207" s="258" t="s">
        <v>134</v>
      </c>
    </row>
    <row r="208" s="13" customFormat="1">
      <c r="A208" s="13"/>
      <c r="B208" s="238"/>
      <c r="C208" s="239"/>
      <c r="D208" s="231" t="s">
        <v>148</v>
      </c>
      <c r="E208" s="240" t="s">
        <v>1</v>
      </c>
      <c r="F208" s="241" t="s">
        <v>769</v>
      </c>
      <c r="G208" s="239"/>
      <c r="H208" s="240" t="s">
        <v>1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148</v>
      </c>
      <c r="AU208" s="247" t="s">
        <v>84</v>
      </c>
      <c r="AV208" s="13" t="s">
        <v>82</v>
      </c>
      <c r="AW208" s="13" t="s">
        <v>31</v>
      </c>
      <c r="AX208" s="13" t="s">
        <v>74</v>
      </c>
      <c r="AY208" s="247" t="s">
        <v>134</v>
      </c>
    </row>
    <row r="209" s="14" customFormat="1">
      <c r="A209" s="14"/>
      <c r="B209" s="248"/>
      <c r="C209" s="249"/>
      <c r="D209" s="231" t="s">
        <v>148</v>
      </c>
      <c r="E209" s="250" t="s">
        <v>1</v>
      </c>
      <c r="F209" s="251" t="s">
        <v>770</v>
      </c>
      <c r="G209" s="249"/>
      <c r="H209" s="252">
        <v>10.5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148</v>
      </c>
      <c r="AU209" s="258" t="s">
        <v>84</v>
      </c>
      <c r="AV209" s="14" t="s">
        <v>84</v>
      </c>
      <c r="AW209" s="14" t="s">
        <v>31</v>
      </c>
      <c r="AX209" s="14" t="s">
        <v>74</v>
      </c>
      <c r="AY209" s="258" t="s">
        <v>134</v>
      </c>
    </row>
    <row r="210" s="15" customFormat="1">
      <c r="A210" s="15"/>
      <c r="B210" s="259"/>
      <c r="C210" s="260"/>
      <c r="D210" s="231" t="s">
        <v>148</v>
      </c>
      <c r="E210" s="261" t="s">
        <v>1</v>
      </c>
      <c r="F210" s="262" t="s">
        <v>220</v>
      </c>
      <c r="G210" s="260"/>
      <c r="H210" s="263">
        <v>25.5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148</v>
      </c>
      <c r="AU210" s="269" t="s">
        <v>84</v>
      </c>
      <c r="AV210" s="15" t="s">
        <v>142</v>
      </c>
      <c r="AW210" s="15" t="s">
        <v>31</v>
      </c>
      <c r="AX210" s="15" t="s">
        <v>82</v>
      </c>
      <c r="AY210" s="269" t="s">
        <v>134</v>
      </c>
    </row>
    <row r="211" s="2" customFormat="1" ht="21.75" customHeight="1">
      <c r="A211" s="38"/>
      <c r="B211" s="39"/>
      <c r="C211" s="218" t="s">
        <v>516</v>
      </c>
      <c r="D211" s="218" t="s">
        <v>137</v>
      </c>
      <c r="E211" s="219" t="s">
        <v>771</v>
      </c>
      <c r="F211" s="220" t="s">
        <v>772</v>
      </c>
      <c r="G211" s="221" t="s">
        <v>140</v>
      </c>
      <c r="H211" s="222">
        <v>105.95</v>
      </c>
      <c r="I211" s="223"/>
      <c r="J211" s="224">
        <f>ROUND(I211*H211,2)</f>
        <v>0</v>
      </c>
      <c r="K211" s="220" t="s">
        <v>141</v>
      </c>
      <c r="L211" s="44"/>
      <c r="M211" s="225" t="s">
        <v>1</v>
      </c>
      <c r="N211" s="226" t="s">
        <v>39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0.044999999999999998</v>
      </c>
      <c r="T211" s="228">
        <f>S211*H211</f>
        <v>4.7677500000000004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142</v>
      </c>
      <c r="AT211" s="229" t="s">
        <v>137</v>
      </c>
      <c r="AU211" s="229" t="s">
        <v>84</v>
      </c>
      <c r="AY211" s="17" t="s">
        <v>134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82</v>
      </c>
      <c r="BK211" s="230">
        <f>ROUND(I211*H211,2)</f>
        <v>0</v>
      </c>
      <c r="BL211" s="17" t="s">
        <v>142</v>
      </c>
      <c r="BM211" s="229" t="s">
        <v>773</v>
      </c>
    </row>
    <row r="212" s="2" customFormat="1">
      <c r="A212" s="38"/>
      <c r="B212" s="39"/>
      <c r="C212" s="40"/>
      <c r="D212" s="231" t="s">
        <v>144</v>
      </c>
      <c r="E212" s="40"/>
      <c r="F212" s="232" t="s">
        <v>774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144</v>
      </c>
      <c r="AU212" s="17" t="s">
        <v>84</v>
      </c>
    </row>
    <row r="213" s="2" customFormat="1">
      <c r="A213" s="38"/>
      <c r="B213" s="39"/>
      <c r="C213" s="40"/>
      <c r="D213" s="236" t="s">
        <v>146</v>
      </c>
      <c r="E213" s="40"/>
      <c r="F213" s="237" t="s">
        <v>775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146</v>
      </c>
      <c r="AU213" s="17" t="s">
        <v>84</v>
      </c>
    </row>
    <row r="214" s="14" customFormat="1">
      <c r="A214" s="14"/>
      <c r="B214" s="248"/>
      <c r="C214" s="249"/>
      <c r="D214" s="231" t="s">
        <v>148</v>
      </c>
      <c r="E214" s="250" t="s">
        <v>1</v>
      </c>
      <c r="F214" s="251" t="s">
        <v>746</v>
      </c>
      <c r="G214" s="249"/>
      <c r="H214" s="252">
        <v>105.95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148</v>
      </c>
      <c r="AU214" s="258" t="s">
        <v>84</v>
      </c>
      <c r="AV214" s="14" t="s">
        <v>84</v>
      </c>
      <c r="AW214" s="14" t="s">
        <v>31</v>
      </c>
      <c r="AX214" s="14" t="s">
        <v>82</v>
      </c>
      <c r="AY214" s="258" t="s">
        <v>134</v>
      </c>
    </row>
    <row r="215" s="2" customFormat="1" ht="24.15" customHeight="1">
      <c r="A215" s="38"/>
      <c r="B215" s="39"/>
      <c r="C215" s="218" t="s">
        <v>327</v>
      </c>
      <c r="D215" s="218" t="s">
        <v>137</v>
      </c>
      <c r="E215" s="219" t="s">
        <v>776</v>
      </c>
      <c r="F215" s="220" t="s">
        <v>777</v>
      </c>
      <c r="G215" s="221" t="s">
        <v>140</v>
      </c>
      <c r="H215" s="222">
        <v>1.2</v>
      </c>
      <c r="I215" s="223"/>
      <c r="J215" s="224">
        <f>ROUND(I215*H215,2)</f>
        <v>0</v>
      </c>
      <c r="K215" s="220" t="s">
        <v>141</v>
      </c>
      <c r="L215" s="44"/>
      <c r="M215" s="225" t="s">
        <v>1</v>
      </c>
      <c r="N215" s="226" t="s">
        <v>39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0.041000000000000002</v>
      </c>
      <c r="T215" s="228">
        <f>S215*H215</f>
        <v>0.049200000000000001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142</v>
      </c>
      <c r="AT215" s="229" t="s">
        <v>137</v>
      </c>
      <c r="AU215" s="229" t="s">
        <v>84</v>
      </c>
      <c r="AY215" s="17" t="s">
        <v>134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82</v>
      </c>
      <c r="BK215" s="230">
        <f>ROUND(I215*H215,2)</f>
        <v>0</v>
      </c>
      <c r="BL215" s="17" t="s">
        <v>142</v>
      </c>
      <c r="BM215" s="229" t="s">
        <v>778</v>
      </c>
    </row>
    <row r="216" s="2" customFormat="1">
      <c r="A216" s="38"/>
      <c r="B216" s="39"/>
      <c r="C216" s="40"/>
      <c r="D216" s="231" t="s">
        <v>144</v>
      </c>
      <c r="E216" s="40"/>
      <c r="F216" s="232" t="s">
        <v>779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144</v>
      </c>
      <c r="AU216" s="17" t="s">
        <v>84</v>
      </c>
    </row>
    <row r="217" s="2" customFormat="1">
      <c r="A217" s="38"/>
      <c r="B217" s="39"/>
      <c r="C217" s="40"/>
      <c r="D217" s="236" t="s">
        <v>146</v>
      </c>
      <c r="E217" s="40"/>
      <c r="F217" s="237" t="s">
        <v>780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146</v>
      </c>
      <c r="AU217" s="17" t="s">
        <v>84</v>
      </c>
    </row>
    <row r="218" s="13" customFormat="1">
      <c r="A218" s="13"/>
      <c r="B218" s="238"/>
      <c r="C218" s="239"/>
      <c r="D218" s="231" t="s">
        <v>148</v>
      </c>
      <c r="E218" s="240" t="s">
        <v>1</v>
      </c>
      <c r="F218" s="241" t="s">
        <v>781</v>
      </c>
      <c r="G218" s="239"/>
      <c r="H218" s="240" t="s">
        <v>1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148</v>
      </c>
      <c r="AU218" s="247" t="s">
        <v>84</v>
      </c>
      <c r="AV218" s="13" t="s">
        <v>82</v>
      </c>
      <c r="AW218" s="13" t="s">
        <v>31</v>
      </c>
      <c r="AX218" s="13" t="s">
        <v>74</v>
      </c>
      <c r="AY218" s="247" t="s">
        <v>134</v>
      </c>
    </row>
    <row r="219" s="14" customFormat="1">
      <c r="A219" s="14"/>
      <c r="B219" s="248"/>
      <c r="C219" s="249"/>
      <c r="D219" s="231" t="s">
        <v>148</v>
      </c>
      <c r="E219" s="250" t="s">
        <v>1</v>
      </c>
      <c r="F219" s="251" t="s">
        <v>782</v>
      </c>
      <c r="G219" s="249"/>
      <c r="H219" s="252">
        <v>1.2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148</v>
      </c>
      <c r="AU219" s="258" t="s">
        <v>84</v>
      </c>
      <c r="AV219" s="14" t="s">
        <v>84</v>
      </c>
      <c r="AW219" s="14" t="s">
        <v>31</v>
      </c>
      <c r="AX219" s="14" t="s">
        <v>82</v>
      </c>
      <c r="AY219" s="258" t="s">
        <v>134</v>
      </c>
    </row>
    <row r="220" s="2" customFormat="1" ht="24.15" customHeight="1">
      <c r="A220" s="38"/>
      <c r="B220" s="39"/>
      <c r="C220" s="218" t="s">
        <v>333</v>
      </c>
      <c r="D220" s="218" t="s">
        <v>137</v>
      </c>
      <c r="E220" s="219" t="s">
        <v>783</v>
      </c>
      <c r="F220" s="220" t="s">
        <v>784</v>
      </c>
      <c r="G220" s="221" t="s">
        <v>140</v>
      </c>
      <c r="H220" s="222">
        <v>1.44</v>
      </c>
      <c r="I220" s="223"/>
      <c r="J220" s="224">
        <f>ROUND(I220*H220,2)</f>
        <v>0</v>
      </c>
      <c r="K220" s="220" t="s">
        <v>141</v>
      </c>
      <c r="L220" s="44"/>
      <c r="M220" s="225" t="s">
        <v>1</v>
      </c>
      <c r="N220" s="226" t="s">
        <v>39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0.031</v>
      </c>
      <c r="T220" s="228">
        <f>S220*H220</f>
        <v>0.044639999999999999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142</v>
      </c>
      <c r="AT220" s="229" t="s">
        <v>137</v>
      </c>
      <c r="AU220" s="229" t="s">
        <v>84</v>
      </c>
      <c r="AY220" s="17" t="s">
        <v>134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82</v>
      </c>
      <c r="BK220" s="230">
        <f>ROUND(I220*H220,2)</f>
        <v>0</v>
      </c>
      <c r="BL220" s="17" t="s">
        <v>142</v>
      </c>
      <c r="BM220" s="229" t="s">
        <v>785</v>
      </c>
    </row>
    <row r="221" s="2" customFormat="1">
      <c r="A221" s="38"/>
      <c r="B221" s="39"/>
      <c r="C221" s="40"/>
      <c r="D221" s="231" t="s">
        <v>144</v>
      </c>
      <c r="E221" s="40"/>
      <c r="F221" s="232" t="s">
        <v>786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144</v>
      </c>
      <c r="AU221" s="17" t="s">
        <v>84</v>
      </c>
    </row>
    <row r="222" s="2" customFormat="1">
      <c r="A222" s="38"/>
      <c r="B222" s="39"/>
      <c r="C222" s="40"/>
      <c r="D222" s="236" t="s">
        <v>146</v>
      </c>
      <c r="E222" s="40"/>
      <c r="F222" s="237" t="s">
        <v>787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146</v>
      </c>
      <c r="AU222" s="17" t="s">
        <v>84</v>
      </c>
    </row>
    <row r="223" s="13" customFormat="1">
      <c r="A223" s="13"/>
      <c r="B223" s="238"/>
      <c r="C223" s="239"/>
      <c r="D223" s="231" t="s">
        <v>148</v>
      </c>
      <c r="E223" s="240" t="s">
        <v>1</v>
      </c>
      <c r="F223" s="241" t="s">
        <v>788</v>
      </c>
      <c r="G223" s="239"/>
      <c r="H223" s="240" t="s">
        <v>1</v>
      </c>
      <c r="I223" s="242"/>
      <c r="J223" s="239"/>
      <c r="K223" s="239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148</v>
      </c>
      <c r="AU223" s="247" t="s">
        <v>84</v>
      </c>
      <c r="AV223" s="13" t="s">
        <v>82</v>
      </c>
      <c r="AW223" s="13" t="s">
        <v>31</v>
      </c>
      <c r="AX223" s="13" t="s">
        <v>74</v>
      </c>
      <c r="AY223" s="247" t="s">
        <v>134</v>
      </c>
    </row>
    <row r="224" s="14" customFormat="1">
      <c r="A224" s="14"/>
      <c r="B224" s="248"/>
      <c r="C224" s="249"/>
      <c r="D224" s="231" t="s">
        <v>148</v>
      </c>
      <c r="E224" s="250" t="s">
        <v>1</v>
      </c>
      <c r="F224" s="251" t="s">
        <v>789</v>
      </c>
      <c r="G224" s="249"/>
      <c r="H224" s="252">
        <v>1.44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148</v>
      </c>
      <c r="AU224" s="258" t="s">
        <v>84</v>
      </c>
      <c r="AV224" s="14" t="s">
        <v>84</v>
      </c>
      <c r="AW224" s="14" t="s">
        <v>31</v>
      </c>
      <c r="AX224" s="14" t="s">
        <v>82</v>
      </c>
      <c r="AY224" s="258" t="s">
        <v>134</v>
      </c>
    </row>
    <row r="225" s="2" customFormat="1" ht="24.15" customHeight="1">
      <c r="A225" s="38"/>
      <c r="B225" s="39"/>
      <c r="C225" s="218" t="s">
        <v>321</v>
      </c>
      <c r="D225" s="218" t="s">
        <v>137</v>
      </c>
      <c r="E225" s="219" t="s">
        <v>790</v>
      </c>
      <c r="F225" s="220" t="s">
        <v>791</v>
      </c>
      <c r="G225" s="221" t="s">
        <v>140</v>
      </c>
      <c r="H225" s="222">
        <v>1.6599999999999999</v>
      </c>
      <c r="I225" s="223"/>
      <c r="J225" s="224">
        <f>ROUND(I225*H225,2)</f>
        <v>0</v>
      </c>
      <c r="K225" s="220" t="s">
        <v>141</v>
      </c>
      <c r="L225" s="44"/>
      <c r="M225" s="225" t="s">
        <v>1</v>
      </c>
      <c r="N225" s="226" t="s">
        <v>39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0.048000000000000001</v>
      </c>
      <c r="T225" s="228">
        <f>S225*H225</f>
        <v>0.079680000000000001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142</v>
      </c>
      <c r="AT225" s="229" t="s">
        <v>137</v>
      </c>
      <c r="AU225" s="229" t="s">
        <v>84</v>
      </c>
      <c r="AY225" s="17" t="s">
        <v>134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82</v>
      </c>
      <c r="BK225" s="230">
        <f>ROUND(I225*H225,2)</f>
        <v>0</v>
      </c>
      <c r="BL225" s="17" t="s">
        <v>142</v>
      </c>
      <c r="BM225" s="229" t="s">
        <v>792</v>
      </c>
    </row>
    <row r="226" s="2" customFormat="1">
      <c r="A226" s="38"/>
      <c r="B226" s="39"/>
      <c r="C226" s="40"/>
      <c r="D226" s="231" t="s">
        <v>144</v>
      </c>
      <c r="E226" s="40"/>
      <c r="F226" s="232" t="s">
        <v>793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144</v>
      </c>
      <c r="AU226" s="17" t="s">
        <v>84</v>
      </c>
    </row>
    <row r="227" s="2" customFormat="1">
      <c r="A227" s="38"/>
      <c r="B227" s="39"/>
      <c r="C227" s="40"/>
      <c r="D227" s="236" t="s">
        <v>146</v>
      </c>
      <c r="E227" s="40"/>
      <c r="F227" s="237" t="s">
        <v>794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146</v>
      </c>
      <c r="AU227" s="17" t="s">
        <v>84</v>
      </c>
    </row>
    <row r="228" s="13" customFormat="1">
      <c r="A228" s="13"/>
      <c r="B228" s="238"/>
      <c r="C228" s="239"/>
      <c r="D228" s="231" t="s">
        <v>148</v>
      </c>
      <c r="E228" s="240" t="s">
        <v>1</v>
      </c>
      <c r="F228" s="241" t="s">
        <v>795</v>
      </c>
      <c r="G228" s="239"/>
      <c r="H228" s="240" t="s">
        <v>1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148</v>
      </c>
      <c r="AU228" s="247" t="s">
        <v>84</v>
      </c>
      <c r="AV228" s="13" t="s">
        <v>82</v>
      </c>
      <c r="AW228" s="13" t="s">
        <v>31</v>
      </c>
      <c r="AX228" s="13" t="s">
        <v>74</v>
      </c>
      <c r="AY228" s="247" t="s">
        <v>134</v>
      </c>
    </row>
    <row r="229" s="13" customFormat="1">
      <c r="A229" s="13"/>
      <c r="B229" s="238"/>
      <c r="C229" s="239"/>
      <c r="D229" s="231" t="s">
        <v>148</v>
      </c>
      <c r="E229" s="240" t="s">
        <v>1</v>
      </c>
      <c r="F229" s="241" t="s">
        <v>796</v>
      </c>
      <c r="G229" s="239"/>
      <c r="H229" s="240" t="s">
        <v>1</v>
      </c>
      <c r="I229" s="242"/>
      <c r="J229" s="239"/>
      <c r="K229" s="239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148</v>
      </c>
      <c r="AU229" s="247" t="s">
        <v>84</v>
      </c>
      <c r="AV229" s="13" t="s">
        <v>82</v>
      </c>
      <c r="AW229" s="13" t="s">
        <v>31</v>
      </c>
      <c r="AX229" s="13" t="s">
        <v>74</v>
      </c>
      <c r="AY229" s="247" t="s">
        <v>134</v>
      </c>
    </row>
    <row r="230" s="14" customFormat="1">
      <c r="A230" s="14"/>
      <c r="B230" s="248"/>
      <c r="C230" s="249"/>
      <c r="D230" s="231" t="s">
        <v>148</v>
      </c>
      <c r="E230" s="250" t="s">
        <v>1</v>
      </c>
      <c r="F230" s="251" t="s">
        <v>797</v>
      </c>
      <c r="G230" s="249"/>
      <c r="H230" s="252">
        <v>0.64000000000000001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148</v>
      </c>
      <c r="AU230" s="258" t="s">
        <v>84</v>
      </c>
      <c r="AV230" s="14" t="s">
        <v>84</v>
      </c>
      <c r="AW230" s="14" t="s">
        <v>31</v>
      </c>
      <c r="AX230" s="14" t="s">
        <v>74</v>
      </c>
      <c r="AY230" s="258" t="s">
        <v>134</v>
      </c>
    </row>
    <row r="231" s="13" customFormat="1">
      <c r="A231" s="13"/>
      <c r="B231" s="238"/>
      <c r="C231" s="239"/>
      <c r="D231" s="231" t="s">
        <v>148</v>
      </c>
      <c r="E231" s="240" t="s">
        <v>1</v>
      </c>
      <c r="F231" s="241" t="s">
        <v>798</v>
      </c>
      <c r="G231" s="239"/>
      <c r="H231" s="240" t="s">
        <v>1</v>
      </c>
      <c r="I231" s="242"/>
      <c r="J231" s="239"/>
      <c r="K231" s="239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148</v>
      </c>
      <c r="AU231" s="247" t="s">
        <v>84</v>
      </c>
      <c r="AV231" s="13" t="s">
        <v>82</v>
      </c>
      <c r="AW231" s="13" t="s">
        <v>31</v>
      </c>
      <c r="AX231" s="13" t="s">
        <v>74</v>
      </c>
      <c r="AY231" s="247" t="s">
        <v>134</v>
      </c>
    </row>
    <row r="232" s="14" customFormat="1">
      <c r="A232" s="14"/>
      <c r="B232" s="248"/>
      <c r="C232" s="249"/>
      <c r="D232" s="231" t="s">
        <v>148</v>
      </c>
      <c r="E232" s="250" t="s">
        <v>1</v>
      </c>
      <c r="F232" s="251" t="s">
        <v>799</v>
      </c>
      <c r="G232" s="249"/>
      <c r="H232" s="252">
        <v>0.47999999999999998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148</v>
      </c>
      <c r="AU232" s="258" t="s">
        <v>84</v>
      </c>
      <c r="AV232" s="14" t="s">
        <v>84</v>
      </c>
      <c r="AW232" s="14" t="s">
        <v>31</v>
      </c>
      <c r="AX232" s="14" t="s">
        <v>74</v>
      </c>
      <c r="AY232" s="258" t="s">
        <v>134</v>
      </c>
    </row>
    <row r="233" s="13" customFormat="1">
      <c r="A233" s="13"/>
      <c r="B233" s="238"/>
      <c r="C233" s="239"/>
      <c r="D233" s="231" t="s">
        <v>148</v>
      </c>
      <c r="E233" s="240" t="s">
        <v>1</v>
      </c>
      <c r="F233" s="241" t="s">
        <v>800</v>
      </c>
      <c r="G233" s="239"/>
      <c r="H233" s="240" t="s">
        <v>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148</v>
      </c>
      <c r="AU233" s="247" t="s">
        <v>84</v>
      </c>
      <c r="AV233" s="13" t="s">
        <v>82</v>
      </c>
      <c r="AW233" s="13" t="s">
        <v>31</v>
      </c>
      <c r="AX233" s="13" t="s">
        <v>74</v>
      </c>
      <c r="AY233" s="247" t="s">
        <v>134</v>
      </c>
    </row>
    <row r="234" s="14" customFormat="1">
      <c r="A234" s="14"/>
      <c r="B234" s="248"/>
      <c r="C234" s="249"/>
      <c r="D234" s="231" t="s">
        <v>148</v>
      </c>
      <c r="E234" s="250" t="s">
        <v>1</v>
      </c>
      <c r="F234" s="251" t="s">
        <v>801</v>
      </c>
      <c r="G234" s="249"/>
      <c r="H234" s="252">
        <v>0.54000000000000004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148</v>
      </c>
      <c r="AU234" s="258" t="s">
        <v>84</v>
      </c>
      <c r="AV234" s="14" t="s">
        <v>84</v>
      </c>
      <c r="AW234" s="14" t="s">
        <v>31</v>
      </c>
      <c r="AX234" s="14" t="s">
        <v>74</v>
      </c>
      <c r="AY234" s="258" t="s">
        <v>134</v>
      </c>
    </row>
    <row r="235" s="15" customFormat="1">
      <c r="A235" s="15"/>
      <c r="B235" s="259"/>
      <c r="C235" s="260"/>
      <c r="D235" s="231" t="s">
        <v>148</v>
      </c>
      <c r="E235" s="261" t="s">
        <v>1</v>
      </c>
      <c r="F235" s="262" t="s">
        <v>220</v>
      </c>
      <c r="G235" s="260"/>
      <c r="H235" s="263">
        <v>1.6600000000000001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148</v>
      </c>
      <c r="AU235" s="269" t="s">
        <v>84</v>
      </c>
      <c r="AV235" s="15" t="s">
        <v>142</v>
      </c>
      <c r="AW235" s="15" t="s">
        <v>31</v>
      </c>
      <c r="AX235" s="15" t="s">
        <v>82</v>
      </c>
      <c r="AY235" s="269" t="s">
        <v>134</v>
      </c>
    </row>
    <row r="236" s="2" customFormat="1" ht="24.15" customHeight="1">
      <c r="A236" s="38"/>
      <c r="B236" s="39"/>
      <c r="C236" s="218" t="s">
        <v>296</v>
      </c>
      <c r="D236" s="218" t="s">
        <v>137</v>
      </c>
      <c r="E236" s="219" t="s">
        <v>802</v>
      </c>
      <c r="F236" s="220" t="s">
        <v>803</v>
      </c>
      <c r="G236" s="221" t="s">
        <v>140</v>
      </c>
      <c r="H236" s="222">
        <v>11.279999999999999</v>
      </c>
      <c r="I236" s="223"/>
      <c r="J236" s="224">
        <f>ROUND(I236*H236,2)</f>
        <v>0</v>
      </c>
      <c r="K236" s="220" t="s">
        <v>141</v>
      </c>
      <c r="L236" s="44"/>
      <c r="M236" s="225" t="s">
        <v>1</v>
      </c>
      <c r="N236" s="226" t="s">
        <v>39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0.034000000000000002</v>
      </c>
      <c r="T236" s="228">
        <f>S236*H236</f>
        <v>0.38352000000000003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142</v>
      </c>
      <c r="AT236" s="229" t="s">
        <v>137</v>
      </c>
      <c r="AU236" s="229" t="s">
        <v>84</v>
      </c>
      <c r="AY236" s="17" t="s">
        <v>134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82</v>
      </c>
      <c r="BK236" s="230">
        <f>ROUND(I236*H236,2)</f>
        <v>0</v>
      </c>
      <c r="BL236" s="17" t="s">
        <v>142</v>
      </c>
      <c r="BM236" s="229" t="s">
        <v>804</v>
      </c>
    </row>
    <row r="237" s="2" customFormat="1">
      <c r="A237" s="38"/>
      <c r="B237" s="39"/>
      <c r="C237" s="40"/>
      <c r="D237" s="231" t="s">
        <v>144</v>
      </c>
      <c r="E237" s="40"/>
      <c r="F237" s="232" t="s">
        <v>805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144</v>
      </c>
      <c r="AU237" s="17" t="s">
        <v>84</v>
      </c>
    </row>
    <row r="238" s="2" customFormat="1">
      <c r="A238" s="38"/>
      <c r="B238" s="39"/>
      <c r="C238" s="40"/>
      <c r="D238" s="236" t="s">
        <v>146</v>
      </c>
      <c r="E238" s="40"/>
      <c r="F238" s="237" t="s">
        <v>806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146</v>
      </c>
      <c r="AU238" s="17" t="s">
        <v>84</v>
      </c>
    </row>
    <row r="239" s="13" customFormat="1">
      <c r="A239" s="13"/>
      <c r="B239" s="238"/>
      <c r="C239" s="239"/>
      <c r="D239" s="231" t="s">
        <v>148</v>
      </c>
      <c r="E239" s="240" t="s">
        <v>1</v>
      </c>
      <c r="F239" s="241" t="s">
        <v>752</v>
      </c>
      <c r="G239" s="239"/>
      <c r="H239" s="240" t="s">
        <v>1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148</v>
      </c>
      <c r="AU239" s="247" t="s">
        <v>84</v>
      </c>
      <c r="AV239" s="13" t="s">
        <v>82</v>
      </c>
      <c r="AW239" s="13" t="s">
        <v>31</v>
      </c>
      <c r="AX239" s="13" t="s">
        <v>74</v>
      </c>
      <c r="AY239" s="247" t="s">
        <v>134</v>
      </c>
    </row>
    <row r="240" s="14" customFormat="1">
      <c r="A240" s="14"/>
      <c r="B240" s="248"/>
      <c r="C240" s="249"/>
      <c r="D240" s="231" t="s">
        <v>148</v>
      </c>
      <c r="E240" s="250" t="s">
        <v>1</v>
      </c>
      <c r="F240" s="251" t="s">
        <v>807</v>
      </c>
      <c r="G240" s="249"/>
      <c r="H240" s="252">
        <v>2.8799999999999999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148</v>
      </c>
      <c r="AU240" s="258" t="s">
        <v>84</v>
      </c>
      <c r="AV240" s="14" t="s">
        <v>84</v>
      </c>
      <c r="AW240" s="14" t="s">
        <v>31</v>
      </c>
      <c r="AX240" s="14" t="s">
        <v>74</v>
      </c>
      <c r="AY240" s="258" t="s">
        <v>134</v>
      </c>
    </row>
    <row r="241" s="13" customFormat="1">
      <c r="A241" s="13"/>
      <c r="B241" s="238"/>
      <c r="C241" s="239"/>
      <c r="D241" s="231" t="s">
        <v>148</v>
      </c>
      <c r="E241" s="240" t="s">
        <v>1</v>
      </c>
      <c r="F241" s="241" t="s">
        <v>808</v>
      </c>
      <c r="G241" s="239"/>
      <c r="H241" s="240" t="s">
        <v>1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148</v>
      </c>
      <c r="AU241" s="247" t="s">
        <v>84</v>
      </c>
      <c r="AV241" s="13" t="s">
        <v>82</v>
      </c>
      <c r="AW241" s="13" t="s">
        <v>31</v>
      </c>
      <c r="AX241" s="13" t="s">
        <v>74</v>
      </c>
      <c r="AY241" s="247" t="s">
        <v>134</v>
      </c>
    </row>
    <row r="242" s="14" customFormat="1">
      <c r="A242" s="14"/>
      <c r="B242" s="248"/>
      <c r="C242" s="249"/>
      <c r="D242" s="231" t="s">
        <v>148</v>
      </c>
      <c r="E242" s="250" t="s">
        <v>1</v>
      </c>
      <c r="F242" s="251" t="s">
        <v>809</v>
      </c>
      <c r="G242" s="249"/>
      <c r="H242" s="252">
        <v>4.2000000000000002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8" t="s">
        <v>148</v>
      </c>
      <c r="AU242" s="258" t="s">
        <v>84</v>
      </c>
      <c r="AV242" s="14" t="s">
        <v>84</v>
      </c>
      <c r="AW242" s="14" t="s">
        <v>31</v>
      </c>
      <c r="AX242" s="14" t="s">
        <v>74</v>
      </c>
      <c r="AY242" s="258" t="s">
        <v>134</v>
      </c>
    </row>
    <row r="243" s="13" customFormat="1">
      <c r="A243" s="13"/>
      <c r="B243" s="238"/>
      <c r="C243" s="239"/>
      <c r="D243" s="231" t="s">
        <v>148</v>
      </c>
      <c r="E243" s="240" t="s">
        <v>1</v>
      </c>
      <c r="F243" s="241" t="s">
        <v>810</v>
      </c>
      <c r="G243" s="239"/>
      <c r="H243" s="240" t="s">
        <v>1</v>
      </c>
      <c r="I243" s="242"/>
      <c r="J243" s="239"/>
      <c r="K243" s="239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148</v>
      </c>
      <c r="AU243" s="247" t="s">
        <v>84</v>
      </c>
      <c r="AV243" s="13" t="s">
        <v>82</v>
      </c>
      <c r="AW243" s="13" t="s">
        <v>31</v>
      </c>
      <c r="AX243" s="13" t="s">
        <v>74</v>
      </c>
      <c r="AY243" s="247" t="s">
        <v>134</v>
      </c>
    </row>
    <row r="244" s="14" customFormat="1">
      <c r="A244" s="14"/>
      <c r="B244" s="248"/>
      <c r="C244" s="249"/>
      <c r="D244" s="231" t="s">
        <v>148</v>
      </c>
      <c r="E244" s="250" t="s">
        <v>1</v>
      </c>
      <c r="F244" s="251" t="s">
        <v>811</v>
      </c>
      <c r="G244" s="249"/>
      <c r="H244" s="252">
        <v>2.1000000000000001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148</v>
      </c>
      <c r="AU244" s="258" t="s">
        <v>84</v>
      </c>
      <c r="AV244" s="14" t="s">
        <v>84</v>
      </c>
      <c r="AW244" s="14" t="s">
        <v>31</v>
      </c>
      <c r="AX244" s="14" t="s">
        <v>74</v>
      </c>
      <c r="AY244" s="258" t="s">
        <v>134</v>
      </c>
    </row>
    <row r="245" s="13" customFormat="1">
      <c r="A245" s="13"/>
      <c r="B245" s="238"/>
      <c r="C245" s="239"/>
      <c r="D245" s="231" t="s">
        <v>148</v>
      </c>
      <c r="E245" s="240" t="s">
        <v>1</v>
      </c>
      <c r="F245" s="241" t="s">
        <v>812</v>
      </c>
      <c r="G245" s="239"/>
      <c r="H245" s="240" t="s">
        <v>1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148</v>
      </c>
      <c r="AU245" s="247" t="s">
        <v>84</v>
      </c>
      <c r="AV245" s="13" t="s">
        <v>82</v>
      </c>
      <c r="AW245" s="13" t="s">
        <v>31</v>
      </c>
      <c r="AX245" s="13" t="s">
        <v>74</v>
      </c>
      <c r="AY245" s="247" t="s">
        <v>134</v>
      </c>
    </row>
    <row r="246" s="14" customFormat="1">
      <c r="A246" s="14"/>
      <c r="B246" s="248"/>
      <c r="C246" s="249"/>
      <c r="D246" s="231" t="s">
        <v>148</v>
      </c>
      <c r="E246" s="250" t="s">
        <v>1</v>
      </c>
      <c r="F246" s="251" t="s">
        <v>811</v>
      </c>
      <c r="G246" s="249"/>
      <c r="H246" s="252">
        <v>2.1000000000000001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148</v>
      </c>
      <c r="AU246" s="258" t="s">
        <v>84</v>
      </c>
      <c r="AV246" s="14" t="s">
        <v>84</v>
      </c>
      <c r="AW246" s="14" t="s">
        <v>31</v>
      </c>
      <c r="AX246" s="14" t="s">
        <v>74</v>
      </c>
      <c r="AY246" s="258" t="s">
        <v>134</v>
      </c>
    </row>
    <row r="247" s="15" customFormat="1">
      <c r="A247" s="15"/>
      <c r="B247" s="259"/>
      <c r="C247" s="260"/>
      <c r="D247" s="231" t="s">
        <v>148</v>
      </c>
      <c r="E247" s="261" t="s">
        <v>1</v>
      </c>
      <c r="F247" s="262" t="s">
        <v>220</v>
      </c>
      <c r="G247" s="260"/>
      <c r="H247" s="263">
        <v>11.279999999999999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9" t="s">
        <v>148</v>
      </c>
      <c r="AU247" s="269" t="s">
        <v>84</v>
      </c>
      <c r="AV247" s="15" t="s">
        <v>142</v>
      </c>
      <c r="AW247" s="15" t="s">
        <v>31</v>
      </c>
      <c r="AX247" s="15" t="s">
        <v>82</v>
      </c>
      <c r="AY247" s="269" t="s">
        <v>134</v>
      </c>
    </row>
    <row r="248" s="2" customFormat="1" ht="21.75" customHeight="1">
      <c r="A248" s="38"/>
      <c r="B248" s="39"/>
      <c r="C248" s="218" t="s">
        <v>315</v>
      </c>
      <c r="D248" s="218" t="s">
        <v>137</v>
      </c>
      <c r="E248" s="219" t="s">
        <v>355</v>
      </c>
      <c r="F248" s="220" t="s">
        <v>356</v>
      </c>
      <c r="G248" s="221" t="s">
        <v>140</v>
      </c>
      <c r="H248" s="222">
        <v>27.199999999999999</v>
      </c>
      <c r="I248" s="223"/>
      <c r="J248" s="224">
        <f>ROUND(I248*H248,2)</f>
        <v>0</v>
      </c>
      <c r="K248" s="220" t="s">
        <v>141</v>
      </c>
      <c r="L248" s="44"/>
      <c r="M248" s="225" t="s">
        <v>1</v>
      </c>
      <c r="N248" s="226" t="s">
        <v>39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0.087999999999999995</v>
      </c>
      <c r="T248" s="228">
        <f>S248*H248</f>
        <v>2.3935999999999997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142</v>
      </c>
      <c r="AT248" s="229" t="s">
        <v>137</v>
      </c>
      <c r="AU248" s="229" t="s">
        <v>84</v>
      </c>
      <c r="AY248" s="17" t="s">
        <v>134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82</v>
      </c>
      <c r="BK248" s="230">
        <f>ROUND(I248*H248,2)</f>
        <v>0</v>
      </c>
      <c r="BL248" s="17" t="s">
        <v>142</v>
      </c>
      <c r="BM248" s="229" t="s">
        <v>813</v>
      </c>
    </row>
    <row r="249" s="2" customFormat="1">
      <c r="A249" s="38"/>
      <c r="B249" s="39"/>
      <c r="C249" s="40"/>
      <c r="D249" s="231" t="s">
        <v>144</v>
      </c>
      <c r="E249" s="40"/>
      <c r="F249" s="232" t="s">
        <v>358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144</v>
      </c>
      <c r="AU249" s="17" t="s">
        <v>84</v>
      </c>
    </row>
    <row r="250" s="2" customFormat="1">
      <c r="A250" s="38"/>
      <c r="B250" s="39"/>
      <c r="C250" s="40"/>
      <c r="D250" s="236" t="s">
        <v>146</v>
      </c>
      <c r="E250" s="40"/>
      <c r="F250" s="237" t="s">
        <v>359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146</v>
      </c>
      <c r="AU250" s="17" t="s">
        <v>84</v>
      </c>
    </row>
    <row r="251" s="13" customFormat="1">
      <c r="A251" s="13"/>
      <c r="B251" s="238"/>
      <c r="C251" s="239"/>
      <c r="D251" s="231" t="s">
        <v>148</v>
      </c>
      <c r="E251" s="240" t="s">
        <v>1</v>
      </c>
      <c r="F251" s="241" t="s">
        <v>795</v>
      </c>
      <c r="G251" s="239"/>
      <c r="H251" s="240" t="s">
        <v>1</v>
      </c>
      <c r="I251" s="242"/>
      <c r="J251" s="239"/>
      <c r="K251" s="239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148</v>
      </c>
      <c r="AU251" s="247" t="s">
        <v>84</v>
      </c>
      <c r="AV251" s="13" t="s">
        <v>82</v>
      </c>
      <c r="AW251" s="13" t="s">
        <v>31</v>
      </c>
      <c r="AX251" s="13" t="s">
        <v>74</v>
      </c>
      <c r="AY251" s="247" t="s">
        <v>134</v>
      </c>
    </row>
    <row r="252" s="14" customFormat="1">
      <c r="A252" s="14"/>
      <c r="B252" s="248"/>
      <c r="C252" s="249"/>
      <c r="D252" s="231" t="s">
        <v>148</v>
      </c>
      <c r="E252" s="250" t="s">
        <v>1</v>
      </c>
      <c r="F252" s="251" t="s">
        <v>814</v>
      </c>
      <c r="G252" s="249"/>
      <c r="H252" s="252">
        <v>14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148</v>
      </c>
      <c r="AU252" s="258" t="s">
        <v>84</v>
      </c>
      <c r="AV252" s="14" t="s">
        <v>84</v>
      </c>
      <c r="AW252" s="14" t="s">
        <v>31</v>
      </c>
      <c r="AX252" s="14" t="s">
        <v>74</v>
      </c>
      <c r="AY252" s="258" t="s">
        <v>134</v>
      </c>
    </row>
    <row r="253" s="14" customFormat="1">
      <c r="A253" s="14"/>
      <c r="B253" s="248"/>
      <c r="C253" s="249"/>
      <c r="D253" s="231" t="s">
        <v>148</v>
      </c>
      <c r="E253" s="250" t="s">
        <v>1</v>
      </c>
      <c r="F253" s="251" t="s">
        <v>815</v>
      </c>
      <c r="G253" s="249"/>
      <c r="H253" s="252">
        <v>1.2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148</v>
      </c>
      <c r="AU253" s="258" t="s">
        <v>84</v>
      </c>
      <c r="AV253" s="14" t="s">
        <v>84</v>
      </c>
      <c r="AW253" s="14" t="s">
        <v>31</v>
      </c>
      <c r="AX253" s="14" t="s">
        <v>74</v>
      </c>
      <c r="AY253" s="258" t="s">
        <v>134</v>
      </c>
    </row>
    <row r="254" s="13" customFormat="1">
      <c r="A254" s="13"/>
      <c r="B254" s="238"/>
      <c r="C254" s="239"/>
      <c r="D254" s="231" t="s">
        <v>148</v>
      </c>
      <c r="E254" s="240" t="s">
        <v>1</v>
      </c>
      <c r="F254" s="241" t="s">
        <v>760</v>
      </c>
      <c r="G254" s="239"/>
      <c r="H254" s="240" t="s">
        <v>1</v>
      </c>
      <c r="I254" s="242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148</v>
      </c>
      <c r="AU254" s="247" t="s">
        <v>84</v>
      </c>
      <c r="AV254" s="13" t="s">
        <v>82</v>
      </c>
      <c r="AW254" s="13" t="s">
        <v>31</v>
      </c>
      <c r="AX254" s="13" t="s">
        <v>74</v>
      </c>
      <c r="AY254" s="247" t="s">
        <v>134</v>
      </c>
    </row>
    <row r="255" s="14" customFormat="1">
      <c r="A255" s="14"/>
      <c r="B255" s="248"/>
      <c r="C255" s="249"/>
      <c r="D255" s="231" t="s">
        <v>148</v>
      </c>
      <c r="E255" s="250" t="s">
        <v>1</v>
      </c>
      <c r="F255" s="251" t="s">
        <v>816</v>
      </c>
      <c r="G255" s="249"/>
      <c r="H255" s="252">
        <v>4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148</v>
      </c>
      <c r="AU255" s="258" t="s">
        <v>84</v>
      </c>
      <c r="AV255" s="14" t="s">
        <v>84</v>
      </c>
      <c r="AW255" s="14" t="s">
        <v>31</v>
      </c>
      <c r="AX255" s="14" t="s">
        <v>74</v>
      </c>
      <c r="AY255" s="258" t="s">
        <v>134</v>
      </c>
    </row>
    <row r="256" s="14" customFormat="1">
      <c r="A256" s="14"/>
      <c r="B256" s="248"/>
      <c r="C256" s="249"/>
      <c r="D256" s="231" t="s">
        <v>148</v>
      </c>
      <c r="E256" s="250" t="s">
        <v>1</v>
      </c>
      <c r="F256" s="251" t="s">
        <v>817</v>
      </c>
      <c r="G256" s="249"/>
      <c r="H256" s="252">
        <v>8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148</v>
      </c>
      <c r="AU256" s="258" t="s">
        <v>84</v>
      </c>
      <c r="AV256" s="14" t="s">
        <v>84</v>
      </c>
      <c r="AW256" s="14" t="s">
        <v>31</v>
      </c>
      <c r="AX256" s="14" t="s">
        <v>74</v>
      </c>
      <c r="AY256" s="258" t="s">
        <v>134</v>
      </c>
    </row>
    <row r="257" s="15" customFormat="1">
      <c r="A257" s="15"/>
      <c r="B257" s="259"/>
      <c r="C257" s="260"/>
      <c r="D257" s="231" t="s">
        <v>148</v>
      </c>
      <c r="E257" s="261" t="s">
        <v>1</v>
      </c>
      <c r="F257" s="262" t="s">
        <v>220</v>
      </c>
      <c r="G257" s="260"/>
      <c r="H257" s="263">
        <v>27.199999999999999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9" t="s">
        <v>148</v>
      </c>
      <c r="AU257" s="269" t="s">
        <v>84</v>
      </c>
      <c r="AV257" s="15" t="s">
        <v>142</v>
      </c>
      <c r="AW257" s="15" t="s">
        <v>31</v>
      </c>
      <c r="AX257" s="15" t="s">
        <v>82</v>
      </c>
      <c r="AY257" s="269" t="s">
        <v>134</v>
      </c>
    </row>
    <row r="258" s="2" customFormat="1" ht="33" customHeight="1">
      <c r="A258" s="38"/>
      <c r="B258" s="39"/>
      <c r="C258" s="218" t="s">
        <v>667</v>
      </c>
      <c r="D258" s="218" t="s">
        <v>137</v>
      </c>
      <c r="E258" s="219" t="s">
        <v>818</v>
      </c>
      <c r="F258" s="220" t="s">
        <v>819</v>
      </c>
      <c r="G258" s="221" t="s">
        <v>169</v>
      </c>
      <c r="H258" s="222">
        <v>1.0129999999999999</v>
      </c>
      <c r="I258" s="223"/>
      <c r="J258" s="224">
        <f>ROUND(I258*H258,2)</f>
        <v>0</v>
      </c>
      <c r="K258" s="220" t="s">
        <v>141</v>
      </c>
      <c r="L258" s="44"/>
      <c r="M258" s="225" t="s">
        <v>1</v>
      </c>
      <c r="N258" s="226" t="s">
        <v>39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1.671</v>
      </c>
      <c r="T258" s="228">
        <f>S258*H258</f>
        <v>1.692723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142</v>
      </c>
      <c r="AT258" s="229" t="s">
        <v>137</v>
      </c>
      <c r="AU258" s="229" t="s">
        <v>84</v>
      </c>
      <c r="AY258" s="17" t="s">
        <v>134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82</v>
      </c>
      <c r="BK258" s="230">
        <f>ROUND(I258*H258,2)</f>
        <v>0</v>
      </c>
      <c r="BL258" s="17" t="s">
        <v>142</v>
      </c>
      <c r="BM258" s="229" t="s">
        <v>820</v>
      </c>
    </row>
    <row r="259" s="2" customFormat="1">
      <c r="A259" s="38"/>
      <c r="B259" s="39"/>
      <c r="C259" s="40"/>
      <c r="D259" s="231" t="s">
        <v>144</v>
      </c>
      <c r="E259" s="40"/>
      <c r="F259" s="232" t="s">
        <v>821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144</v>
      </c>
      <c r="AU259" s="17" t="s">
        <v>84</v>
      </c>
    </row>
    <row r="260" s="2" customFormat="1">
      <c r="A260" s="38"/>
      <c r="B260" s="39"/>
      <c r="C260" s="40"/>
      <c r="D260" s="236" t="s">
        <v>146</v>
      </c>
      <c r="E260" s="40"/>
      <c r="F260" s="237" t="s">
        <v>822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146</v>
      </c>
      <c r="AU260" s="17" t="s">
        <v>84</v>
      </c>
    </row>
    <row r="261" s="14" customFormat="1">
      <c r="A261" s="14"/>
      <c r="B261" s="248"/>
      <c r="C261" s="249"/>
      <c r="D261" s="231" t="s">
        <v>148</v>
      </c>
      <c r="E261" s="250" t="s">
        <v>1</v>
      </c>
      <c r="F261" s="251" t="s">
        <v>823</v>
      </c>
      <c r="G261" s="249"/>
      <c r="H261" s="252">
        <v>1.0129999999999999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148</v>
      </c>
      <c r="AU261" s="258" t="s">
        <v>84</v>
      </c>
      <c r="AV261" s="14" t="s">
        <v>84</v>
      </c>
      <c r="AW261" s="14" t="s">
        <v>31</v>
      </c>
      <c r="AX261" s="14" t="s">
        <v>82</v>
      </c>
      <c r="AY261" s="258" t="s">
        <v>134</v>
      </c>
    </row>
    <row r="262" s="2" customFormat="1" ht="24.15" customHeight="1">
      <c r="A262" s="38"/>
      <c r="B262" s="39"/>
      <c r="C262" s="218" t="s">
        <v>673</v>
      </c>
      <c r="D262" s="218" t="s">
        <v>137</v>
      </c>
      <c r="E262" s="219" t="s">
        <v>310</v>
      </c>
      <c r="F262" s="220" t="s">
        <v>311</v>
      </c>
      <c r="G262" s="221" t="s">
        <v>280</v>
      </c>
      <c r="H262" s="222">
        <v>20</v>
      </c>
      <c r="I262" s="223"/>
      <c r="J262" s="224">
        <f>ROUND(I262*H262,2)</f>
        <v>0</v>
      </c>
      <c r="K262" s="220" t="s">
        <v>141</v>
      </c>
      <c r="L262" s="44"/>
      <c r="M262" s="225" t="s">
        <v>1</v>
      </c>
      <c r="N262" s="226" t="s">
        <v>39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0.16500000000000001</v>
      </c>
      <c r="T262" s="228">
        <f>S262*H262</f>
        <v>3.3000000000000003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142</v>
      </c>
      <c r="AT262" s="229" t="s">
        <v>137</v>
      </c>
      <c r="AU262" s="229" t="s">
        <v>84</v>
      </c>
      <c r="AY262" s="17" t="s">
        <v>134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82</v>
      </c>
      <c r="BK262" s="230">
        <f>ROUND(I262*H262,2)</f>
        <v>0</v>
      </c>
      <c r="BL262" s="17" t="s">
        <v>142</v>
      </c>
      <c r="BM262" s="229" t="s">
        <v>824</v>
      </c>
    </row>
    <row r="263" s="2" customFormat="1">
      <c r="A263" s="38"/>
      <c r="B263" s="39"/>
      <c r="C263" s="40"/>
      <c r="D263" s="231" t="s">
        <v>144</v>
      </c>
      <c r="E263" s="40"/>
      <c r="F263" s="232" t="s">
        <v>313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144</v>
      </c>
      <c r="AU263" s="17" t="s">
        <v>84</v>
      </c>
    </row>
    <row r="264" s="2" customFormat="1">
      <c r="A264" s="38"/>
      <c r="B264" s="39"/>
      <c r="C264" s="40"/>
      <c r="D264" s="236" t="s">
        <v>146</v>
      </c>
      <c r="E264" s="40"/>
      <c r="F264" s="237" t="s">
        <v>314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146</v>
      </c>
      <c r="AU264" s="17" t="s">
        <v>84</v>
      </c>
    </row>
    <row r="265" s="14" customFormat="1">
      <c r="A265" s="14"/>
      <c r="B265" s="248"/>
      <c r="C265" s="249"/>
      <c r="D265" s="231" t="s">
        <v>148</v>
      </c>
      <c r="E265" s="250" t="s">
        <v>1</v>
      </c>
      <c r="F265" s="251" t="s">
        <v>308</v>
      </c>
      <c r="G265" s="249"/>
      <c r="H265" s="252">
        <v>20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8" t="s">
        <v>148</v>
      </c>
      <c r="AU265" s="258" t="s">
        <v>84</v>
      </c>
      <c r="AV265" s="14" t="s">
        <v>84</v>
      </c>
      <c r="AW265" s="14" t="s">
        <v>31</v>
      </c>
      <c r="AX265" s="14" t="s">
        <v>82</v>
      </c>
      <c r="AY265" s="258" t="s">
        <v>134</v>
      </c>
    </row>
    <row r="266" s="12" customFormat="1" ht="22.8" customHeight="1">
      <c r="A266" s="12"/>
      <c r="B266" s="202"/>
      <c r="C266" s="203"/>
      <c r="D266" s="204" t="s">
        <v>73</v>
      </c>
      <c r="E266" s="216" t="s">
        <v>392</v>
      </c>
      <c r="F266" s="216" t="s">
        <v>393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SUM(P267:P295)</f>
        <v>0</v>
      </c>
      <c r="Q266" s="210"/>
      <c r="R266" s="211">
        <f>SUM(R267:R295)</f>
        <v>0</v>
      </c>
      <c r="S266" s="210"/>
      <c r="T266" s="212">
        <f>SUM(T267:T295)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82</v>
      </c>
      <c r="AT266" s="214" t="s">
        <v>73</v>
      </c>
      <c r="AU266" s="214" t="s">
        <v>82</v>
      </c>
      <c r="AY266" s="213" t="s">
        <v>134</v>
      </c>
      <c r="BK266" s="215">
        <f>SUM(BK267:BK295)</f>
        <v>0</v>
      </c>
    </row>
    <row r="267" s="2" customFormat="1" ht="16.5" customHeight="1">
      <c r="A267" s="38"/>
      <c r="B267" s="39"/>
      <c r="C267" s="218" t="s">
        <v>428</v>
      </c>
      <c r="D267" s="218" t="s">
        <v>137</v>
      </c>
      <c r="E267" s="219" t="s">
        <v>825</v>
      </c>
      <c r="F267" s="220" t="s">
        <v>826</v>
      </c>
      <c r="G267" s="221" t="s">
        <v>201</v>
      </c>
      <c r="H267" s="222">
        <v>407.05200000000002</v>
      </c>
      <c r="I267" s="223"/>
      <c r="J267" s="224">
        <f>ROUND(I267*H267,2)</f>
        <v>0</v>
      </c>
      <c r="K267" s="220" t="s">
        <v>141</v>
      </c>
      <c r="L267" s="44"/>
      <c r="M267" s="225" t="s">
        <v>1</v>
      </c>
      <c r="N267" s="226" t="s">
        <v>39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142</v>
      </c>
      <c r="AT267" s="229" t="s">
        <v>137</v>
      </c>
      <c r="AU267" s="229" t="s">
        <v>84</v>
      </c>
      <c r="AY267" s="17" t="s">
        <v>134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82</v>
      </c>
      <c r="BK267" s="230">
        <f>ROUND(I267*H267,2)</f>
        <v>0</v>
      </c>
      <c r="BL267" s="17" t="s">
        <v>142</v>
      </c>
      <c r="BM267" s="229" t="s">
        <v>827</v>
      </c>
    </row>
    <row r="268" s="2" customFormat="1">
      <c r="A268" s="38"/>
      <c r="B268" s="39"/>
      <c r="C268" s="40"/>
      <c r="D268" s="231" t="s">
        <v>144</v>
      </c>
      <c r="E268" s="40"/>
      <c r="F268" s="232" t="s">
        <v>828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144</v>
      </c>
      <c r="AU268" s="17" t="s">
        <v>84</v>
      </c>
    </row>
    <row r="269" s="2" customFormat="1">
      <c r="A269" s="38"/>
      <c r="B269" s="39"/>
      <c r="C269" s="40"/>
      <c r="D269" s="236" t="s">
        <v>146</v>
      </c>
      <c r="E269" s="40"/>
      <c r="F269" s="237" t="s">
        <v>829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146</v>
      </c>
      <c r="AU269" s="17" t="s">
        <v>84</v>
      </c>
    </row>
    <row r="270" s="2" customFormat="1" ht="16.5" customHeight="1">
      <c r="A270" s="38"/>
      <c r="B270" s="39"/>
      <c r="C270" s="218" t="s">
        <v>435</v>
      </c>
      <c r="D270" s="218" t="s">
        <v>137</v>
      </c>
      <c r="E270" s="219" t="s">
        <v>395</v>
      </c>
      <c r="F270" s="220" t="s">
        <v>396</v>
      </c>
      <c r="G270" s="221" t="s">
        <v>201</v>
      </c>
      <c r="H270" s="222">
        <v>407.05200000000002</v>
      </c>
      <c r="I270" s="223"/>
      <c r="J270" s="224">
        <f>ROUND(I270*H270,2)</f>
        <v>0</v>
      </c>
      <c r="K270" s="220" t="s">
        <v>141</v>
      </c>
      <c r="L270" s="44"/>
      <c r="M270" s="225" t="s">
        <v>1</v>
      </c>
      <c r="N270" s="226" t="s">
        <v>39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142</v>
      </c>
      <c r="AT270" s="229" t="s">
        <v>137</v>
      </c>
      <c r="AU270" s="229" t="s">
        <v>84</v>
      </c>
      <c r="AY270" s="17" t="s">
        <v>134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82</v>
      </c>
      <c r="BK270" s="230">
        <f>ROUND(I270*H270,2)</f>
        <v>0</v>
      </c>
      <c r="BL270" s="17" t="s">
        <v>142</v>
      </c>
      <c r="BM270" s="229" t="s">
        <v>830</v>
      </c>
    </row>
    <row r="271" s="2" customFormat="1">
      <c r="A271" s="38"/>
      <c r="B271" s="39"/>
      <c r="C271" s="40"/>
      <c r="D271" s="231" t="s">
        <v>144</v>
      </c>
      <c r="E271" s="40"/>
      <c r="F271" s="232" t="s">
        <v>398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144</v>
      </c>
      <c r="AU271" s="17" t="s">
        <v>84</v>
      </c>
    </row>
    <row r="272" s="2" customFormat="1">
      <c r="A272" s="38"/>
      <c r="B272" s="39"/>
      <c r="C272" s="40"/>
      <c r="D272" s="236" t="s">
        <v>146</v>
      </c>
      <c r="E272" s="40"/>
      <c r="F272" s="237" t="s">
        <v>399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146</v>
      </c>
      <c r="AU272" s="17" t="s">
        <v>84</v>
      </c>
    </row>
    <row r="273" s="2" customFormat="1" ht="24.15" customHeight="1">
      <c r="A273" s="38"/>
      <c r="B273" s="39"/>
      <c r="C273" s="218" t="s">
        <v>443</v>
      </c>
      <c r="D273" s="218" t="s">
        <v>137</v>
      </c>
      <c r="E273" s="219" t="s">
        <v>831</v>
      </c>
      <c r="F273" s="220" t="s">
        <v>832</v>
      </c>
      <c r="G273" s="221" t="s">
        <v>201</v>
      </c>
      <c r="H273" s="222">
        <v>407.05200000000002</v>
      </c>
      <c r="I273" s="223"/>
      <c r="J273" s="224">
        <f>ROUND(I273*H273,2)</f>
        <v>0</v>
      </c>
      <c r="K273" s="220" t="s">
        <v>141</v>
      </c>
      <c r="L273" s="44"/>
      <c r="M273" s="225" t="s">
        <v>1</v>
      </c>
      <c r="N273" s="226" t="s">
        <v>39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142</v>
      </c>
      <c r="AT273" s="229" t="s">
        <v>137</v>
      </c>
      <c r="AU273" s="229" t="s">
        <v>84</v>
      </c>
      <c r="AY273" s="17" t="s">
        <v>134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82</v>
      </c>
      <c r="BK273" s="230">
        <f>ROUND(I273*H273,2)</f>
        <v>0</v>
      </c>
      <c r="BL273" s="17" t="s">
        <v>142</v>
      </c>
      <c r="BM273" s="229" t="s">
        <v>833</v>
      </c>
    </row>
    <row r="274" s="2" customFormat="1">
      <c r="A274" s="38"/>
      <c r="B274" s="39"/>
      <c r="C274" s="40"/>
      <c r="D274" s="231" t="s">
        <v>144</v>
      </c>
      <c r="E274" s="40"/>
      <c r="F274" s="232" t="s">
        <v>834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144</v>
      </c>
      <c r="AU274" s="17" t="s">
        <v>84</v>
      </c>
    </row>
    <row r="275" s="2" customFormat="1">
      <c r="A275" s="38"/>
      <c r="B275" s="39"/>
      <c r="C275" s="40"/>
      <c r="D275" s="236" t="s">
        <v>146</v>
      </c>
      <c r="E275" s="40"/>
      <c r="F275" s="237" t="s">
        <v>835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146</v>
      </c>
      <c r="AU275" s="17" t="s">
        <v>84</v>
      </c>
    </row>
    <row r="276" s="2" customFormat="1" ht="24.15" customHeight="1">
      <c r="A276" s="38"/>
      <c r="B276" s="39"/>
      <c r="C276" s="218" t="s">
        <v>450</v>
      </c>
      <c r="D276" s="218" t="s">
        <v>137</v>
      </c>
      <c r="E276" s="219" t="s">
        <v>414</v>
      </c>
      <c r="F276" s="220" t="s">
        <v>415</v>
      </c>
      <c r="G276" s="221" t="s">
        <v>201</v>
      </c>
      <c r="H276" s="222">
        <v>7733.9880000000003</v>
      </c>
      <c r="I276" s="223"/>
      <c r="J276" s="224">
        <f>ROUND(I276*H276,2)</f>
        <v>0</v>
      </c>
      <c r="K276" s="220" t="s">
        <v>141</v>
      </c>
      <c r="L276" s="44"/>
      <c r="M276" s="225" t="s">
        <v>1</v>
      </c>
      <c r="N276" s="226" t="s">
        <v>39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142</v>
      </c>
      <c r="AT276" s="229" t="s">
        <v>137</v>
      </c>
      <c r="AU276" s="229" t="s">
        <v>84</v>
      </c>
      <c r="AY276" s="17" t="s">
        <v>134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82</v>
      </c>
      <c r="BK276" s="230">
        <f>ROUND(I276*H276,2)</f>
        <v>0</v>
      </c>
      <c r="BL276" s="17" t="s">
        <v>142</v>
      </c>
      <c r="BM276" s="229" t="s">
        <v>836</v>
      </c>
    </row>
    <row r="277" s="2" customFormat="1">
      <c r="A277" s="38"/>
      <c r="B277" s="39"/>
      <c r="C277" s="40"/>
      <c r="D277" s="231" t="s">
        <v>144</v>
      </c>
      <c r="E277" s="40"/>
      <c r="F277" s="232" t="s">
        <v>417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144</v>
      </c>
      <c r="AU277" s="17" t="s">
        <v>84</v>
      </c>
    </row>
    <row r="278" s="2" customFormat="1">
      <c r="A278" s="38"/>
      <c r="B278" s="39"/>
      <c r="C278" s="40"/>
      <c r="D278" s="236" t="s">
        <v>146</v>
      </c>
      <c r="E278" s="40"/>
      <c r="F278" s="237" t="s">
        <v>418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146</v>
      </c>
      <c r="AU278" s="17" t="s">
        <v>84</v>
      </c>
    </row>
    <row r="279" s="14" customFormat="1">
      <c r="A279" s="14"/>
      <c r="B279" s="248"/>
      <c r="C279" s="249"/>
      <c r="D279" s="231" t="s">
        <v>148</v>
      </c>
      <c r="E279" s="250" t="s">
        <v>1</v>
      </c>
      <c r="F279" s="251" t="s">
        <v>837</v>
      </c>
      <c r="G279" s="249"/>
      <c r="H279" s="252">
        <v>7733.9880000000003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148</v>
      </c>
      <c r="AU279" s="258" t="s">
        <v>84</v>
      </c>
      <c r="AV279" s="14" t="s">
        <v>84</v>
      </c>
      <c r="AW279" s="14" t="s">
        <v>31</v>
      </c>
      <c r="AX279" s="14" t="s">
        <v>82</v>
      </c>
      <c r="AY279" s="258" t="s">
        <v>134</v>
      </c>
    </row>
    <row r="280" s="2" customFormat="1" ht="49.05" customHeight="1">
      <c r="A280" s="38"/>
      <c r="B280" s="39"/>
      <c r="C280" s="218" t="s">
        <v>457</v>
      </c>
      <c r="D280" s="218" t="s">
        <v>137</v>
      </c>
      <c r="E280" s="219" t="s">
        <v>838</v>
      </c>
      <c r="F280" s="220" t="s">
        <v>839</v>
      </c>
      <c r="G280" s="221" t="s">
        <v>201</v>
      </c>
      <c r="H280" s="222">
        <v>381.06400000000002</v>
      </c>
      <c r="I280" s="223"/>
      <c r="J280" s="224">
        <f>ROUND(I280*H280,2)</f>
        <v>0</v>
      </c>
      <c r="K280" s="220" t="s">
        <v>141</v>
      </c>
      <c r="L280" s="44"/>
      <c r="M280" s="225" t="s">
        <v>1</v>
      </c>
      <c r="N280" s="226" t="s">
        <v>39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142</v>
      </c>
      <c r="AT280" s="229" t="s">
        <v>137</v>
      </c>
      <c r="AU280" s="229" t="s">
        <v>84</v>
      </c>
      <c r="AY280" s="17" t="s">
        <v>134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82</v>
      </c>
      <c r="BK280" s="230">
        <f>ROUND(I280*H280,2)</f>
        <v>0</v>
      </c>
      <c r="BL280" s="17" t="s">
        <v>142</v>
      </c>
      <c r="BM280" s="229" t="s">
        <v>840</v>
      </c>
    </row>
    <row r="281" s="2" customFormat="1">
      <c r="A281" s="38"/>
      <c r="B281" s="39"/>
      <c r="C281" s="40"/>
      <c r="D281" s="231" t="s">
        <v>144</v>
      </c>
      <c r="E281" s="40"/>
      <c r="F281" s="232" t="s">
        <v>841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144</v>
      </c>
      <c r="AU281" s="17" t="s">
        <v>84</v>
      </c>
    </row>
    <row r="282" s="2" customFormat="1">
      <c r="A282" s="38"/>
      <c r="B282" s="39"/>
      <c r="C282" s="40"/>
      <c r="D282" s="236" t="s">
        <v>146</v>
      </c>
      <c r="E282" s="40"/>
      <c r="F282" s="237" t="s">
        <v>842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146</v>
      </c>
      <c r="AU282" s="17" t="s">
        <v>84</v>
      </c>
    </row>
    <row r="283" s="14" customFormat="1">
      <c r="A283" s="14"/>
      <c r="B283" s="248"/>
      <c r="C283" s="249"/>
      <c r="D283" s="231" t="s">
        <v>148</v>
      </c>
      <c r="E283" s="250" t="s">
        <v>1</v>
      </c>
      <c r="F283" s="251" t="s">
        <v>843</v>
      </c>
      <c r="G283" s="249"/>
      <c r="H283" s="252">
        <v>381.06400000000002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148</v>
      </c>
      <c r="AU283" s="258" t="s">
        <v>84</v>
      </c>
      <c r="AV283" s="14" t="s">
        <v>84</v>
      </c>
      <c r="AW283" s="14" t="s">
        <v>31</v>
      </c>
      <c r="AX283" s="14" t="s">
        <v>82</v>
      </c>
      <c r="AY283" s="258" t="s">
        <v>134</v>
      </c>
    </row>
    <row r="284" s="2" customFormat="1" ht="24.15" customHeight="1">
      <c r="A284" s="38"/>
      <c r="B284" s="39"/>
      <c r="C284" s="218" t="s">
        <v>464</v>
      </c>
      <c r="D284" s="218" t="s">
        <v>137</v>
      </c>
      <c r="E284" s="219" t="s">
        <v>436</v>
      </c>
      <c r="F284" s="220" t="s">
        <v>437</v>
      </c>
      <c r="G284" s="221" t="s">
        <v>201</v>
      </c>
      <c r="H284" s="222">
        <v>44.799999999999997</v>
      </c>
      <c r="I284" s="223"/>
      <c r="J284" s="224">
        <f>ROUND(I284*H284,2)</f>
        <v>0</v>
      </c>
      <c r="K284" s="220" t="s">
        <v>141</v>
      </c>
      <c r="L284" s="44"/>
      <c r="M284" s="225" t="s">
        <v>1</v>
      </c>
      <c r="N284" s="226" t="s">
        <v>39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142</v>
      </c>
      <c r="AT284" s="229" t="s">
        <v>137</v>
      </c>
      <c r="AU284" s="229" t="s">
        <v>84</v>
      </c>
      <c r="AY284" s="17" t="s">
        <v>134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82</v>
      </c>
      <c r="BK284" s="230">
        <f>ROUND(I284*H284,2)</f>
        <v>0</v>
      </c>
      <c r="BL284" s="17" t="s">
        <v>142</v>
      </c>
      <c r="BM284" s="229" t="s">
        <v>844</v>
      </c>
    </row>
    <row r="285" s="2" customFormat="1">
      <c r="A285" s="38"/>
      <c r="B285" s="39"/>
      <c r="C285" s="40"/>
      <c r="D285" s="231" t="s">
        <v>144</v>
      </c>
      <c r="E285" s="40"/>
      <c r="F285" s="232" t="s">
        <v>439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144</v>
      </c>
      <c r="AU285" s="17" t="s">
        <v>84</v>
      </c>
    </row>
    <row r="286" s="2" customFormat="1">
      <c r="A286" s="38"/>
      <c r="B286" s="39"/>
      <c r="C286" s="40"/>
      <c r="D286" s="236" t="s">
        <v>146</v>
      </c>
      <c r="E286" s="40"/>
      <c r="F286" s="237" t="s">
        <v>440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146</v>
      </c>
      <c r="AU286" s="17" t="s">
        <v>84</v>
      </c>
    </row>
    <row r="287" s="14" customFormat="1">
      <c r="A287" s="14"/>
      <c r="B287" s="248"/>
      <c r="C287" s="249"/>
      <c r="D287" s="231" t="s">
        <v>148</v>
      </c>
      <c r="E287" s="250" t="s">
        <v>1</v>
      </c>
      <c r="F287" s="251" t="s">
        <v>845</v>
      </c>
      <c r="G287" s="249"/>
      <c r="H287" s="252">
        <v>44.799999999999997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148</v>
      </c>
      <c r="AU287" s="258" t="s">
        <v>84</v>
      </c>
      <c r="AV287" s="14" t="s">
        <v>84</v>
      </c>
      <c r="AW287" s="14" t="s">
        <v>31</v>
      </c>
      <c r="AX287" s="14" t="s">
        <v>82</v>
      </c>
      <c r="AY287" s="258" t="s">
        <v>134</v>
      </c>
    </row>
    <row r="288" s="2" customFormat="1" ht="33" customHeight="1">
      <c r="A288" s="38"/>
      <c r="B288" s="39"/>
      <c r="C288" s="218" t="s">
        <v>136</v>
      </c>
      <c r="D288" s="218" t="s">
        <v>137</v>
      </c>
      <c r="E288" s="219" t="s">
        <v>451</v>
      </c>
      <c r="F288" s="220" t="s">
        <v>452</v>
      </c>
      <c r="G288" s="221" t="s">
        <v>201</v>
      </c>
      <c r="H288" s="222">
        <v>20.315000000000001</v>
      </c>
      <c r="I288" s="223"/>
      <c r="J288" s="224">
        <f>ROUND(I288*H288,2)</f>
        <v>0</v>
      </c>
      <c r="K288" s="220" t="s">
        <v>141</v>
      </c>
      <c r="L288" s="44"/>
      <c r="M288" s="225" t="s">
        <v>1</v>
      </c>
      <c r="N288" s="226" t="s">
        <v>39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142</v>
      </c>
      <c r="AT288" s="229" t="s">
        <v>137</v>
      </c>
      <c r="AU288" s="229" t="s">
        <v>84</v>
      </c>
      <c r="AY288" s="17" t="s">
        <v>134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82</v>
      </c>
      <c r="BK288" s="230">
        <f>ROUND(I288*H288,2)</f>
        <v>0</v>
      </c>
      <c r="BL288" s="17" t="s">
        <v>142</v>
      </c>
      <c r="BM288" s="229" t="s">
        <v>846</v>
      </c>
    </row>
    <row r="289" s="2" customFormat="1">
      <c r="A289" s="38"/>
      <c r="B289" s="39"/>
      <c r="C289" s="40"/>
      <c r="D289" s="231" t="s">
        <v>144</v>
      </c>
      <c r="E289" s="40"/>
      <c r="F289" s="232" t="s">
        <v>454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144</v>
      </c>
      <c r="AU289" s="17" t="s">
        <v>84</v>
      </c>
    </row>
    <row r="290" s="2" customFormat="1">
      <c r="A290" s="38"/>
      <c r="B290" s="39"/>
      <c r="C290" s="40"/>
      <c r="D290" s="236" t="s">
        <v>146</v>
      </c>
      <c r="E290" s="40"/>
      <c r="F290" s="237" t="s">
        <v>455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146</v>
      </c>
      <c r="AU290" s="17" t="s">
        <v>84</v>
      </c>
    </row>
    <row r="291" s="14" customFormat="1">
      <c r="A291" s="14"/>
      <c r="B291" s="248"/>
      <c r="C291" s="249"/>
      <c r="D291" s="231" t="s">
        <v>148</v>
      </c>
      <c r="E291" s="250" t="s">
        <v>1</v>
      </c>
      <c r="F291" s="251" t="s">
        <v>847</v>
      </c>
      <c r="G291" s="249"/>
      <c r="H291" s="252">
        <v>20.315000000000001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148</v>
      </c>
      <c r="AU291" s="258" t="s">
        <v>84</v>
      </c>
      <c r="AV291" s="14" t="s">
        <v>84</v>
      </c>
      <c r="AW291" s="14" t="s">
        <v>31</v>
      </c>
      <c r="AX291" s="14" t="s">
        <v>82</v>
      </c>
      <c r="AY291" s="258" t="s">
        <v>134</v>
      </c>
    </row>
    <row r="292" s="2" customFormat="1" ht="33" customHeight="1">
      <c r="A292" s="38"/>
      <c r="B292" s="39"/>
      <c r="C292" s="218" t="s">
        <v>151</v>
      </c>
      <c r="D292" s="218" t="s">
        <v>137</v>
      </c>
      <c r="E292" s="219" t="s">
        <v>458</v>
      </c>
      <c r="F292" s="220" t="s">
        <v>459</v>
      </c>
      <c r="G292" s="221" t="s">
        <v>201</v>
      </c>
      <c r="H292" s="222">
        <v>2.173</v>
      </c>
      <c r="I292" s="223"/>
      <c r="J292" s="224">
        <f>ROUND(I292*H292,2)</f>
        <v>0</v>
      </c>
      <c r="K292" s="220" t="s">
        <v>141</v>
      </c>
      <c r="L292" s="44"/>
      <c r="M292" s="225" t="s">
        <v>1</v>
      </c>
      <c r="N292" s="226" t="s">
        <v>39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142</v>
      </c>
      <c r="AT292" s="229" t="s">
        <v>137</v>
      </c>
      <c r="AU292" s="229" t="s">
        <v>84</v>
      </c>
      <c r="AY292" s="17" t="s">
        <v>134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82</v>
      </c>
      <c r="BK292" s="230">
        <f>ROUND(I292*H292,2)</f>
        <v>0</v>
      </c>
      <c r="BL292" s="17" t="s">
        <v>142</v>
      </c>
      <c r="BM292" s="229" t="s">
        <v>848</v>
      </c>
    </row>
    <row r="293" s="2" customFormat="1">
      <c r="A293" s="38"/>
      <c r="B293" s="39"/>
      <c r="C293" s="40"/>
      <c r="D293" s="231" t="s">
        <v>144</v>
      </c>
      <c r="E293" s="40"/>
      <c r="F293" s="232" t="s">
        <v>461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144</v>
      </c>
      <c r="AU293" s="17" t="s">
        <v>84</v>
      </c>
    </row>
    <row r="294" s="2" customFormat="1">
      <c r="A294" s="38"/>
      <c r="B294" s="39"/>
      <c r="C294" s="40"/>
      <c r="D294" s="236" t="s">
        <v>146</v>
      </c>
      <c r="E294" s="40"/>
      <c r="F294" s="237" t="s">
        <v>462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146</v>
      </c>
      <c r="AU294" s="17" t="s">
        <v>84</v>
      </c>
    </row>
    <row r="295" s="14" customFormat="1">
      <c r="A295" s="14"/>
      <c r="B295" s="248"/>
      <c r="C295" s="249"/>
      <c r="D295" s="231" t="s">
        <v>148</v>
      </c>
      <c r="E295" s="250" t="s">
        <v>1</v>
      </c>
      <c r="F295" s="251" t="s">
        <v>849</v>
      </c>
      <c r="G295" s="249"/>
      <c r="H295" s="252">
        <v>2.173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148</v>
      </c>
      <c r="AU295" s="258" t="s">
        <v>84</v>
      </c>
      <c r="AV295" s="14" t="s">
        <v>84</v>
      </c>
      <c r="AW295" s="14" t="s">
        <v>31</v>
      </c>
      <c r="AX295" s="14" t="s">
        <v>82</v>
      </c>
      <c r="AY295" s="258" t="s">
        <v>134</v>
      </c>
    </row>
    <row r="296" s="12" customFormat="1" ht="25.92" customHeight="1">
      <c r="A296" s="12"/>
      <c r="B296" s="202"/>
      <c r="C296" s="203"/>
      <c r="D296" s="204" t="s">
        <v>73</v>
      </c>
      <c r="E296" s="205" t="s">
        <v>470</v>
      </c>
      <c r="F296" s="205" t="s">
        <v>471</v>
      </c>
      <c r="G296" s="203"/>
      <c r="H296" s="203"/>
      <c r="I296" s="206"/>
      <c r="J296" s="207">
        <f>BK296</f>
        <v>0</v>
      </c>
      <c r="K296" s="203"/>
      <c r="L296" s="208"/>
      <c r="M296" s="209"/>
      <c r="N296" s="210"/>
      <c r="O296" s="210"/>
      <c r="P296" s="211">
        <f>P297+P304+P310+P334+P369+P385+P434+P459+P493+P509</f>
        <v>0</v>
      </c>
      <c r="Q296" s="210"/>
      <c r="R296" s="211">
        <f>R297+R304+R310+R334+R369+R385+R434+R459+R493+R509</f>
        <v>0</v>
      </c>
      <c r="S296" s="210"/>
      <c r="T296" s="212">
        <f>T297+T304+T310+T334+T369+T385+T434+T459+T493+T509</f>
        <v>19.7380016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84</v>
      </c>
      <c r="AT296" s="214" t="s">
        <v>73</v>
      </c>
      <c r="AU296" s="214" t="s">
        <v>74</v>
      </c>
      <c r="AY296" s="213" t="s">
        <v>134</v>
      </c>
      <c r="BK296" s="215">
        <f>BK297+BK304+BK310+BK334+BK369+BK385+BK434+BK459+BK493+BK509</f>
        <v>0</v>
      </c>
    </row>
    <row r="297" s="12" customFormat="1" ht="22.8" customHeight="1">
      <c r="A297" s="12"/>
      <c r="B297" s="202"/>
      <c r="C297" s="203"/>
      <c r="D297" s="204" t="s">
        <v>73</v>
      </c>
      <c r="E297" s="216" t="s">
        <v>472</v>
      </c>
      <c r="F297" s="216" t="s">
        <v>473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SUM(P298:P303)</f>
        <v>0</v>
      </c>
      <c r="Q297" s="210"/>
      <c r="R297" s="211">
        <f>SUM(R298:R303)</f>
        <v>0</v>
      </c>
      <c r="S297" s="210"/>
      <c r="T297" s="212">
        <f>SUM(T298:T303)</f>
        <v>2.0129999999999999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84</v>
      </c>
      <c r="AT297" s="214" t="s">
        <v>73</v>
      </c>
      <c r="AU297" s="214" t="s">
        <v>82</v>
      </c>
      <c r="AY297" s="213" t="s">
        <v>134</v>
      </c>
      <c r="BK297" s="215">
        <f>SUM(BK298:BK303)</f>
        <v>0</v>
      </c>
    </row>
    <row r="298" s="2" customFormat="1" ht="33" customHeight="1">
      <c r="A298" s="38"/>
      <c r="B298" s="39"/>
      <c r="C298" s="218" t="s">
        <v>8</v>
      </c>
      <c r="D298" s="218" t="s">
        <v>137</v>
      </c>
      <c r="E298" s="219" t="s">
        <v>850</v>
      </c>
      <c r="F298" s="220" t="s">
        <v>851</v>
      </c>
      <c r="G298" s="221" t="s">
        <v>140</v>
      </c>
      <c r="H298" s="222">
        <v>183</v>
      </c>
      <c r="I298" s="223"/>
      <c r="J298" s="224">
        <f>ROUND(I298*H298,2)</f>
        <v>0</v>
      </c>
      <c r="K298" s="220" t="s">
        <v>141</v>
      </c>
      <c r="L298" s="44"/>
      <c r="M298" s="225" t="s">
        <v>1</v>
      </c>
      <c r="N298" s="226" t="s">
        <v>39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0.010999999999999999</v>
      </c>
      <c r="T298" s="228">
        <f>S298*H298</f>
        <v>2.0129999999999999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478</v>
      </c>
      <c r="AT298" s="229" t="s">
        <v>137</v>
      </c>
      <c r="AU298" s="229" t="s">
        <v>84</v>
      </c>
      <c r="AY298" s="17" t="s">
        <v>134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82</v>
      </c>
      <c r="BK298" s="230">
        <f>ROUND(I298*H298,2)</f>
        <v>0</v>
      </c>
      <c r="BL298" s="17" t="s">
        <v>478</v>
      </c>
      <c r="BM298" s="229" t="s">
        <v>852</v>
      </c>
    </row>
    <row r="299" s="2" customFormat="1">
      <c r="A299" s="38"/>
      <c r="B299" s="39"/>
      <c r="C299" s="40"/>
      <c r="D299" s="231" t="s">
        <v>144</v>
      </c>
      <c r="E299" s="40"/>
      <c r="F299" s="232" t="s">
        <v>853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144</v>
      </c>
      <c r="AU299" s="17" t="s">
        <v>84</v>
      </c>
    </row>
    <row r="300" s="2" customFormat="1">
      <c r="A300" s="38"/>
      <c r="B300" s="39"/>
      <c r="C300" s="40"/>
      <c r="D300" s="236" t="s">
        <v>146</v>
      </c>
      <c r="E300" s="40"/>
      <c r="F300" s="237" t="s">
        <v>854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146</v>
      </c>
      <c r="AU300" s="17" t="s">
        <v>84</v>
      </c>
    </row>
    <row r="301" s="13" customFormat="1">
      <c r="A301" s="13"/>
      <c r="B301" s="238"/>
      <c r="C301" s="239"/>
      <c r="D301" s="231" t="s">
        <v>148</v>
      </c>
      <c r="E301" s="240" t="s">
        <v>1</v>
      </c>
      <c r="F301" s="241" t="s">
        <v>855</v>
      </c>
      <c r="G301" s="239"/>
      <c r="H301" s="240" t="s">
        <v>1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148</v>
      </c>
      <c r="AU301" s="247" t="s">
        <v>84</v>
      </c>
      <c r="AV301" s="13" t="s">
        <v>82</v>
      </c>
      <c r="AW301" s="13" t="s">
        <v>31</v>
      </c>
      <c r="AX301" s="13" t="s">
        <v>74</v>
      </c>
      <c r="AY301" s="247" t="s">
        <v>134</v>
      </c>
    </row>
    <row r="302" s="14" customFormat="1">
      <c r="A302" s="14"/>
      <c r="B302" s="248"/>
      <c r="C302" s="249"/>
      <c r="D302" s="231" t="s">
        <v>148</v>
      </c>
      <c r="E302" s="250" t="s">
        <v>1</v>
      </c>
      <c r="F302" s="251" t="s">
        <v>856</v>
      </c>
      <c r="G302" s="249"/>
      <c r="H302" s="252">
        <v>183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148</v>
      </c>
      <c r="AU302" s="258" t="s">
        <v>84</v>
      </c>
      <c r="AV302" s="14" t="s">
        <v>84</v>
      </c>
      <c r="AW302" s="14" t="s">
        <v>31</v>
      </c>
      <c r="AX302" s="14" t="s">
        <v>74</v>
      </c>
      <c r="AY302" s="258" t="s">
        <v>134</v>
      </c>
    </row>
    <row r="303" s="15" customFormat="1">
      <c r="A303" s="15"/>
      <c r="B303" s="259"/>
      <c r="C303" s="260"/>
      <c r="D303" s="231" t="s">
        <v>148</v>
      </c>
      <c r="E303" s="261" t="s">
        <v>1</v>
      </c>
      <c r="F303" s="262" t="s">
        <v>220</v>
      </c>
      <c r="G303" s="260"/>
      <c r="H303" s="263">
        <v>183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9" t="s">
        <v>148</v>
      </c>
      <c r="AU303" s="269" t="s">
        <v>84</v>
      </c>
      <c r="AV303" s="15" t="s">
        <v>142</v>
      </c>
      <c r="AW303" s="15" t="s">
        <v>31</v>
      </c>
      <c r="AX303" s="15" t="s">
        <v>82</v>
      </c>
      <c r="AY303" s="269" t="s">
        <v>134</v>
      </c>
    </row>
    <row r="304" s="12" customFormat="1" ht="22.8" customHeight="1">
      <c r="A304" s="12"/>
      <c r="B304" s="202"/>
      <c r="C304" s="203"/>
      <c r="D304" s="204" t="s">
        <v>73</v>
      </c>
      <c r="E304" s="216" t="s">
        <v>857</v>
      </c>
      <c r="F304" s="216" t="s">
        <v>858</v>
      </c>
      <c r="G304" s="203"/>
      <c r="H304" s="203"/>
      <c r="I304" s="206"/>
      <c r="J304" s="217">
        <f>BK304</f>
        <v>0</v>
      </c>
      <c r="K304" s="203"/>
      <c r="L304" s="208"/>
      <c r="M304" s="209"/>
      <c r="N304" s="210"/>
      <c r="O304" s="210"/>
      <c r="P304" s="211">
        <f>SUM(P305:P309)</f>
        <v>0</v>
      </c>
      <c r="Q304" s="210"/>
      <c r="R304" s="211">
        <f>SUM(R305:R309)</f>
        <v>0</v>
      </c>
      <c r="S304" s="210"/>
      <c r="T304" s="212">
        <f>SUM(T305:T309)</f>
        <v>0.066900000000000001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84</v>
      </c>
      <c r="AT304" s="214" t="s">
        <v>73</v>
      </c>
      <c r="AU304" s="214" t="s">
        <v>82</v>
      </c>
      <c r="AY304" s="213" t="s">
        <v>134</v>
      </c>
      <c r="BK304" s="215">
        <f>SUM(BK305:BK309)</f>
        <v>0</v>
      </c>
    </row>
    <row r="305" s="2" customFormat="1" ht="21.75" customHeight="1">
      <c r="A305" s="38"/>
      <c r="B305" s="39"/>
      <c r="C305" s="218" t="s">
        <v>142</v>
      </c>
      <c r="D305" s="218" t="s">
        <v>137</v>
      </c>
      <c r="E305" s="219" t="s">
        <v>859</v>
      </c>
      <c r="F305" s="220" t="s">
        <v>860</v>
      </c>
      <c r="G305" s="221" t="s">
        <v>154</v>
      </c>
      <c r="H305" s="222">
        <v>10</v>
      </c>
      <c r="I305" s="223"/>
      <c r="J305" s="224">
        <f>ROUND(I305*H305,2)</f>
        <v>0</v>
      </c>
      <c r="K305" s="220" t="s">
        <v>141</v>
      </c>
      <c r="L305" s="44"/>
      <c r="M305" s="225" t="s">
        <v>1</v>
      </c>
      <c r="N305" s="226" t="s">
        <v>39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0.0066899999999999998</v>
      </c>
      <c r="T305" s="228">
        <f>S305*H305</f>
        <v>0.066900000000000001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478</v>
      </c>
      <c r="AT305" s="229" t="s">
        <v>137</v>
      </c>
      <c r="AU305" s="229" t="s">
        <v>84</v>
      </c>
      <c r="AY305" s="17" t="s">
        <v>134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82</v>
      </c>
      <c r="BK305" s="230">
        <f>ROUND(I305*H305,2)</f>
        <v>0</v>
      </c>
      <c r="BL305" s="17" t="s">
        <v>478</v>
      </c>
      <c r="BM305" s="229" t="s">
        <v>861</v>
      </c>
    </row>
    <row r="306" s="2" customFormat="1">
      <c r="A306" s="38"/>
      <c r="B306" s="39"/>
      <c r="C306" s="40"/>
      <c r="D306" s="231" t="s">
        <v>144</v>
      </c>
      <c r="E306" s="40"/>
      <c r="F306" s="232" t="s">
        <v>862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144</v>
      </c>
      <c r="AU306" s="17" t="s">
        <v>84</v>
      </c>
    </row>
    <row r="307" s="2" customFormat="1">
      <c r="A307" s="38"/>
      <c r="B307" s="39"/>
      <c r="C307" s="40"/>
      <c r="D307" s="236" t="s">
        <v>146</v>
      </c>
      <c r="E307" s="40"/>
      <c r="F307" s="237" t="s">
        <v>863</v>
      </c>
      <c r="G307" s="40"/>
      <c r="H307" s="40"/>
      <c r="I307" s="233"/>
      <c r="J307" s="40"/>
      <c r="K307" s="40"/>
      <c r="L307" s="44"/>
      <c r="M307" s="234"/>
      <c r="N307" s="23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146</v>
      </c>
      <c r="AU307" s="17" t="s">
        <v>84</v>
      </c>
    </row>
    <row r="308" s="13" customFormat="1">
      <c r="A308" s="13"/>
      <c r="B308" s="238"/>
      <c r="C308" s="239"/>
      <c r="D308" s="231" t="s">
        <v>148</v>
      </c>
      <c r="E308" s="240" t="s">
        <v>1</v>
      </c>
      <c r="F308" s="241" t="s">
        <v>864</v>
      </c>
      <c r="G308" s="239"/>
      <c r="H308" s="240" t="s">
        <v>1</v>
      </c>
      <c r="I308" s="242"/>
      <c r="J308" s="239"/>
      <c r="K308" s="239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148</v>
      </c>
      <c r="AU308" s="247" t="s">
        <v>84</v>
      </c>
      <c r="AV308" s="13" t="s">
        <v>82</v>
      </c>
      <c r="AW308" s="13" t="s">
        <v>31</v>
      </c>
      <c r="AX308" s="13" t="s">
        <v>74</v>
      </c>
      <c r="AY308" s="247" t="s">
        <v>134</v>
      </c>
    </row>
    <row r="309" s="14" customFormat="1">
      <c r="A309" s="14"/>
      <c r="B309" s="248"/>
      <c r="C309" s="249"/>
      <c r="D309" s="231" t="s">
        <v>148</v>
      </c>
      <c r="E309" s="250" t="s">
        <v>1</v>
      </c>
      <c r="F309" s="251" t="s">
        <v>623</v>
      </c>
      <c r="G309" s="249"/>
      <c r="H309" s="252">
        <v>10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148</v>
      </c>
      <c r="AU309" s="258" t="s">
        <v>84</v>
      </c>
      <c r="AV309" s="14" t="s">
        <v>84</v>
      </c>
      <c r="AW309" s="14" t="s">
        <v>31</v>
      </c>
      <c r="AX309" s="14" t="s">
        <v>82</v>
      </c>
      <c r="AY309" s="258" t="s">
        <v>134</v>
      </c>
    </row>
    <row r="310" s="12" customFormat="1" ht="22.8" customHeight="1">
      <c r="A310" s="12"/>
      <c r="B310" s="202"/>
      <c r="C310" s="203"/>
      <c r="D310" s="204" t="s">
        <v>73</v>
      </c>
      <c r="E310" s="216" t="s">
        <v>865</v>
      </c>
      <c r="F310" s="216" t="s">
        <v>866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SUM(P311:P333)</f>
        <v>0</v>
      </c>
      <c r="Q310" s="210"/>
      <c r="R310" s="211">
        <f>SUM(R311:R333)</f>
        <v>0</v>
      </c>
      <c r="S310" s="210"/>
      <c r="T310" s="212">
        <f>SUM(T311:T333)</f>
        <v>0.045379999999999997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84</v>
      </c>
      <c r="AT310" s="214" t="s">
        <v>73</v>
      </c>
      <c r="AU310" s="214" t="s">
        <v>82</v>
      </c>
      <c r="AY310" s="213" t="s">
        <v>134</v>
      </c>
      <c r="BK310" s="215">
        <f>SUM(BK311:BK333)</f>
        <v>0</v>
      </c>
    </row>
    <row r="311" s="2" customFormat="1" ht="24.15" customHeight="1">
      <c r="A311" s="38"/>
      <c r="B311" s="39"/>
      <c r="C311" s="218" t="s">
        <v>84</v>
      </c>
      <c r="D311" s="218" t="s">
        <v>137</v>
      </c>
      <c r="E311" s="219" t="s">
        <v>867</v>
      </c>
      <c r="F311" s="220" t="s">
        <v>868</v>
      </c>
      <c r="G311" s="221" t="s">
        <v>154</v>
      </c>
      <c r="H311" s="222">
        <v>18</v>
      </c>
      <c r="I311" s="223"/>
      <c r="J311" s="224">
        <f>ROUND(I311*H311,2)</f>
        <v>0</v>
      </c>
      <c r="K311" s="220" t="s">
        <v>141</v>
      </c>
      <c r="L311" s="44"/>
      <c r="M311" s="225" t="s">
        <v>1</v>
      </c>
      <c r="N311" s="226" t="s">
        <v>39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0.0021299999999999999</v>
      </c>
      <c r="T311" s="228">
        <f>S311*H311</f>
        <v>0.038339999999999999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478</v>
      </c>
      <c r="AT311" s="229" t="s">
        <v>137</v>
      </c>
      <c r="AU311" s="229" t="s">
        <v>84</v>
      </c>
      <c r="AY311" s="17" t="s">
        <v>134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82</v>
      </c>
      <c r="BK311" s="230">
        <f>ROUND(I311*H311,2)</f>
        <v>0</v>
      </c>
      <c r="BL311" s="17" t="s">
        <v>478</v>
      </c>
      <c r="BM311" s="229" t="s">
        <v>869</v>
      </c>
    </row>
    <row r="312" s="2" customFormat="1">
      <c r="A312" s="38"/>
      <c r="B312" s="39"/>
      <c r="C312" s="40"/>
      <c r="D312" s="231" t="s">
        <v>144</v>
      </c>
      <c r="E312" s="40"/>
      <c r="F312" s="232" t="s">
        <v>870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144</v>
      </c>
      <c r="AU312" s="17" t="s">
        <v>84</v>
      </c>
    </row>
    <row r="313" s="2" customFormat="1">
      <c r="A313" s="38"/>
      <c r="B313" s="39"/>
      <c r="C313" s="40"/>
      <c r="D313" s="236" t="s">
        <v>146</v>
      </c>
      <c r="E313" s="40"/>
      <c r="F313" s="237" t="s">
        <v>871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146</v>
      </c>
      <c r="AU313" s="17" t="s">
        <v>84</v>
      </c>
    </row>
    <row r="314" s="13" customFormat="1">
      <c r="A314" s="13"/>
      <c r="B314" s="238"/>
      <c r="C314" s="239"/>
      <c r="D314" s="231" t="s">
        <v>148</v>
      </c>
      <c r="E314" s="240" t="s">
        <v>1</v>
      </c>
      <c r="F314" s="241" t="s">
        <v>872</v>
      </c>
      <c r="G314" s="239"/>
      <c r="H314" s="240" t="s">
        <v>1</v>
      </c>
      <c r="I314" s="242"/>
      <c r="J314" s="239"/>
      <c r="K314" s="239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148</v>
      </c>
      <c r="AU314" s="247" t="s">
        <v>84</v>
      </c>
      <c r="AV314" s="13" t="s">
        <v>82</v>
      </c>
      <c r="AW314" s="13" t="s">
        <v>31</v>
      </c>
      <c r="AX314" s="13" t="s">
        <v>74</v>
      </c>
      <c r="AY314" s="247" t="s">
        <v>134</v>
      </c>
    </row>
    <row r="315" s="14" customFormat="1">
      <c r="A315" s="14"/>
      <c r="B315" s="248"/>
      <c r="C315" s="249"/>
      <c r="D315" s="231" t="s">
        <v>148</v>
      </c>
      <c r="E315" s="250" t="s">
        <v>1</v>
      </c>
      <c r="F315" s="251" t="s">
        <v>225</v>
      </c>
      <c r="G315" s="249"/>
      <c r="H315" s="252">
        <v>8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148</v>
      </c>
      <c r="AU315" s="258" t="s">
        <v>84</v>
      </c>
      <c r="AV315" s="14" t="s">
        <v>84</v>
      </c>
      <c r="AW315" s="14" t="s">
        <v>31</v>
      </c>
      <c r="AX315" s="14" t="s">
        <v>74</v>
      </c>
      <c r="AY315" s="258" t="s">
        <v>134</v>
      </c>
    </row>
    <row r="316" s="13" customFormat="1">
      <c r="A316" s="13"/>
      <c r="B316" s="238"/>
      <c r="C316" s="239"/>
      <c r="D316" s="231" t="s">
        <v>148</v>
      </c>
      <c r="E316" s="240" t="s">
        <v>1</v>
      </c>
      <c r="F316" s="241" t="s">
        <v>864</v>
      </c>
      <c r="G316" s="239"/>
      <c r="H316" s="240" t="s">
        <v>1</v>
      </c>
      <c r="I316" s="242"/>
      <c r="J316" s="239"/>
      <c r="K316" s="239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148</v>
      </c>
      <c r="AU316" s="247" t="s">
        <v>84</v>
      </c>
      <c r="AV316" s="13" t="s">
        <v>82</v>
      </c>
      <c r="AW316" s="13" t="s">
        <v>31</v>
      </c>
      <c r="AX316" s="13" t="s">
        <v>74</v>
      </c>
      <c r="AY316" s="247" t="s">
        <v>134</v>
      </c>
    </row>
    <row r="317" s="14" customFormat="1">
      <c r="A317" s="14"/>
      <c r="B317" s="248"/>
      <c r="C317" s="249"/>
      <c r="D317" s="231" t="s">
        <v>148</v>
      </c>
      <c r="E317" s="250" t="s">
        <v>1</v>
      </c>
      <c r="F317" s="251" t="s">
        <v>623</v>
      </c>
      <c r="G317" s="249"/>
      <c r="H317" s="252">
        <v>10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148</v>
      </c>
      <c r="AU317" s="258" t="s">
        <v>84</v>
      </c>
      <c r="AV317" s="14" t="s">
        <v>84</v>
      </c>
      <c r="AW317" s="14" t="s">
        <v>31</v>
      </c>
      <c r="AX317" s="14" t="s">
        <v>74</v>
      </c>
      <c r="AY317" s="258" t="s">
        <v>134</v>
      </c>
    </row>
    <row r="318" s="15" customFormat="1">
      <c r="A318" s="15"/>
      <c r="B318" s="259"/>
      <c r="C318" s="260"/>
      <c r="D318" s="231" t="s">
        <v>148</v>
      </c>
      <c r="E318" s="261" t="s">
        <v>1</v>
      </c>
      <c r="F318" s="262" t="s">
        <v>220</v>
      </c>
      <c r="G318" s="260"/>
      <c r="H318" s="263">
        <v>18</v>
      </c>
      <c r="I318" s="264"/>
      <c r="J318" s="260"/>
      <c r="K318" s="260"/>
      <c r="L318" s="265"/>
      <c r="M318" s="266"/>
      <c r="N318" s="267"/>
      <c r="O318" s="267"/>
      <c r="P318" s="267"/>
      <c r="Q318" s="267"/>
      <c r="R318" s="267"/>
      <c r="S318" s="267"/>
      <c r="T318" s="26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9" t="s">
        <v>148</v>
      </c>
      <c r="AU318" s="269" t="s">
        <v>84</v>
      </c>
      <c r="AV318" s="15" t="s">
        <v>142</v>
      </c>
      <c r="AW318" s="15" t="s">
        <v>31</v>
      </c>
      <c r="AX318" s="15" t="s">
        <v>82</v>
      </c>
      <c r="AY318" s="269" t="s">
        <v>134</v>
      </c>
    </row>
    <row r="319" s="2" customFormat="1" ht="16.5" customHeight="1">
      <c r="A319" s="38"/>
      <c r="B319" s="39"/>
      <c r="C319" s="218" t="s">
        <v>82</v>
      </c>
      <c r="D319" s="218" t="s">
        <v>137</v>
      </c>
      <c r="E319" s="219" t="s">
        <v>873</v>
      </c>
      <c r="F319" s="220" t="s">
        <v>874</v>
      </c>
      <c r="G319" s="221" t="s">
        <v>154</v>
      </c>
      <c r="H319" s="222">
        <v>10</v>
      </c>
      <c r="I319" s="223"/>
      <c r="J319" s="224">
        <f>ROUND(I319*H319,2)</f>
        <v>0</v>
      </c>
      <c r="K319" s="220" t="s">
        <v>141</v>
      </c>
      <c r="L319" s="44"/>
      <c r="M319" s="225" t="s">
        <v>1</v>
      </c>
      <c r="N319" s="226" t="s">
        <v>39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0.00027999999999999998</v>
      </c>
      <c r="T319" s="228">
        <f>S319*H319</f>
        <v>0.0027999999999999995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478</v>
      </c>
      <c r="AT319" s="229" t="s">
        <v>137</v>
      </c>
      <c r="AU319" s="229" t="s">
        <v>84</v>
      </c>
      <c r="AY319" s="17" t="s">
        <v>134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82</v>
      </c>
      <c r="BK319" s="230">
        <f>ROUND(I319*H319,2)</f>
        <v>0</v>
      </c>
      <c r="BL319" s="17" t="s">
        <v>478</v>
      </c>
      <c r="BM319" s="229" t="s">
        <v>875</v>
      </c>
    </row>
    <row r="320" s="2" customFormat="1">
      <c r="A320" s="38"/>
      <c r="B320" s="39"/>
      <c r="C320" s="40"/>
      <c r="D320" s="231" t="s">
        <v>144</v>
      </c>
      <c r="E320" s="40"/>
      <c r="F320" s="232" t="s">
        <v>876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144</v>
      </c>
      <c r="AU320" s="17" t="s">
        <v>84</v>
      </c>
    </row>
    <row r="321" s="2" customFormat="1">
      <c r="A321" s="38"/>
      <c r="B321" s="39"/>
      <c r="C321" s="40"/>
      <c r="D321" s="236" t="s">
        <v>146</v>
      </c>
      <c r="E321" s="40"/>
      <c r="F321" s="237" t="s">
        <v>877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146</v>
      </c>
      <c r="AU321" s="17" t="s">
        <v>84</v>
      </c>
    </row>
    <row r="322" s="13" customFormat="1">
      <c r="A322" s="13"/>
      <c r="B322" s="238"/>
      <c r="C322" s="239"/>
      <c r="D322" s="231" t="s">
        <v>148</v>
      </c>
      <c r="E322" s="240" t="s">
        <v>1</v>
      </c>
      <c r="F322" s="241" t="s">
        <v>878</v>
      </c>
      <c r="G322" s="239"/>
      <c r="H322" s="240" t="s">
        <v>1</v>
      </c>
      <c r="I322" s="242"/>
      <c r="J322" s="239"/>
      <c r="K322" s="239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148</v>
      </c>
      <c r="AU322" s="247" t="s">
        <v>84</v>
      </c>
      <c r="AV322" s="13" t="s">
        <v>82</v>
      </c>
      <c r="AW322" s="13" t="s">
        <v>31</v>
      </c>
      <c r="AX322" s="13" t="s">
        <v>74</v>
      </c>
      <c r="AY322" s="247" t="s">
        <v>134</v>
      </c>
    </row>
    <row r="323" s="14" customFormat="1">
      <c r="A323" s="14"/>
      <c r="B323" s="248"/>
      <c r="C323" s="249"/>
      <c r="D323" s="231" t="s">
        <v>148</v>
      </c>
      <c r="E323" s="250" t="s">
        <v>1</v>
      </c>
      <c r="F323" s="251" t="s">
        <v>623</v>
      </c>
      <c r="G323" s="249"/>
      <c r="H323" s="252">
        <v>10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148</v>
      </c>
      <c r="AU323" s="258" t="s">
        <v>84</v>
      </c>
      <c r="AV323" s="14" t="s">
        <v>84</v>
      </c>
      <c r="AW323" s="14" t="s">
        <v>31</v>
      </c>
      <c r="AX323" s="14" t="s">
        <v>82</v>
      </c>
      <c r="AY323" s="258" t="s">
        <v>134</v>
      </c>
    </row>
    <row r="324" s="2" customFormat="1" ht="16.5" customHeight="1">
      <c r="A324" s="38"/>
      <c r="B324" s="39"/>
      <c r="C324" s="218" t="s">
        <v>369</v>
      </c>
      <c r="D324" s="218" t="s">
        <v>137</v>
      </c>
      <c r="E324" s="219" t="s">
        <v>879</v>
      </c>
      <c r="F324" s="220" t="s">
        <v>880</v>
      </c>
      <c r="G324" s="221" t="s">
        <v>154</v>
      </c>
      <c r="H324" s="222">
        <v>8</v>
      </c>
      <c r="I324" s="223"/>
      <c r="J324" s="224">
        <f>ROUND(I324*H324,2)</f>
        <v>0</v>
      </c>
      <c r="K324" s="220" t="s">
        <v>141</v>
      </c>
      <c r="L324" s="44"/>
      <c r="M324" s="225" t="s">
        <v>1</v>
      </c>
      <c r="N324" s="226" t="s">
        <v>39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0.00023000000000000001</v>
      </c>
      <c r="T324" s="228">
        <f>S324*H324</f>
        <v>0.0018400000000000001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478</v>
      </c>
      <c r="AT324" s="229" t="s">
        <v>137</v>
      </c>
      <c r="AU324" s="229" t="s">
        <v>84</v>
      </c>
      <c r="AY324" s="17" t="s">
        <v>134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82</v>
      </c>
      <c r="BK324" s="230">
        <f>ROUND(I324*H324,2)</f>
        <v>0</v>
      </c>
      <c r="BL324" s="17" t="s">
        <v>478</v>
      </c>
      <c r="BM324" s="229" t="s">
        <v>881</v>
      </c>
    </row>
    <row r="325" s="2" customFormat="1">
      <c r="A325" s="38"/>
      <c r="B325" s="39"/>
      <c r="C325" s="40"/>
      <c r="D325" s="231" t="s">
        <v>144</v>
      </c>
      <c r="E325" s="40"/>
      <c r="F325" s="232" t="s">
        <v>882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144</v>
      </c>
      <c r="AU325" s="17" t="s">
        <v>84</v>
      </c>
    </row>
    <row r="326" s="2" customFormat="1">
      <c r="A326" s="38"/>
      <c r="B326" s="39"/>
      <c r="C326" s="40"/>
      <c r="D326" s="236" t="s">
        <v>146</v>
      </c>
      <c r="E326" s="40"/>
      <c r="F326" s="237" t="s">
        <v>883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146</v>
      </c>
      <c r="AU326" s="17" t="s">
        <v>84</v>
      </c>
    </row>
    <row r="327" s="13" customFormat="1">
      <c r="A327" s="13"/>
      <c r="B327" s="238"/>
      <c r="C327" s="239"/>
      <c r="D327" s="231" t="s">
        <v>148</v>
      </c>
      <c r="E327" s="240" t="s">
        <v>1</v>
      </c>
      <c r="F327" s="241" t="s">
        <v>872</v>
      </c>
      <c r="G327" s="239"/>
      <c r="H327" s="240" t="s">
        <v>1</v>
      </c>
      <c r="I327" s="242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148</v>
      </c>
      <c r="AU327" s="247" t="s">
        <v>84</v>
      </c>
      <c r="AV327" s="13" t="s">
        <v>82</v>
      </c>
      <c r="AW327" s="13" t="s">
        <v>31</v>
      </c>
      <c r="AX327" s="13" t="s">
        <v>74</v>
      </c>
      <c r="AY327" s="247" t="s">
        <v>134</v>
      </c>
    </row>
    <row r="328" s="14" customFormat="1">
      <c r="A328" s="14"/>
      <c r="B328" s="248"/>
      <c r="C328" s="249"/>
      <c r="D328" s="231" t="s">
        <v>148</v>
      </c>
      <c r="E328" s="250" t="s">
        <v>1</v>
      </c>
      <c r="F328" s="251" t="s">
        <v>225</v>
      </c>
      <c r="G328" s="249"/>
      <c r="H328" s="252">
        <v>8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8" t="s">
        <v>148</v>
      </c>
      <c r="AU328" s="258" t="s">
        <v>84</v>
      </c>
      <c r="AV328" s="14" t="s">
        <v>84</v>
      </c>
      <c r="AW328" s="14" t="s">
        <v>31</v>
      </c>
      <c r="AX328" s="14" t="s">
        <v>82</v>
      </c>
      <c r="AY328" s="258" t="s">
        <v>134</v>
      </c>
    </row>
    <row r="329" s="2" customFormat="1" ht="16.5" customHeight="1">
      <c r="A329" s="38"/>
      <c r="B329" s="39"/>
      <c r="C329" s="218" t="s">
        <v>267</v>
      </c>
      <c r="D329" s="218" t="s">
        <v>137</v>
      </c>
      <c r="E329" s="219" t="s">
        <v>884</v>
      </c>
      <c r="F329" s="220" t="s">
        <v>885</v>
      </c>
      <c r="G329" s="221" t="s">
        <v>154</v>
      </c>
      <c r="H329" s="222">
        <v>10</v>
      </c>
      <c r="I329" s="223"/>
      <c r="J329" s="224">
        <f>ROUND(I329*H329,2)</f>
        <v>0</v>
      </c>
      <c r="K329" s="220" t="s">
        <v>141</v>
      </c>
      <c r="L329" s="44"/>
      <c r="M329" s="225" t="s">
        <v>1</v>
      </c>
      <c r="N329" s="226" t="s">
        <v>39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0.00024000000000000001</v>
      </c>
      <c r="T329" s="228">
        <f>S329*H329</f>
        <v>0.0024000000000000002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478</v>
      </c>
      <c r="AT329" s="229" t="s">
        <v>137</v>
      </c>
      <c r="AU329" s="229" t="s">
        <v>84</v>
      </c>
      <c r="AY329" s="17" t="s">
        <v>134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82</v>
      </c>
      <c r="BK329" s="230">
        <f>ROUND(I329*H329,2)</f>
        <v>0</v>
      </c>
      <c r="BL329" s="17" t="s">
        <v>478</v>
      </c>
      <c r="BM329" s="229" t="s">
        <v>886</v>
      </c>
    </row>
    <row r="330" s="2" customFormat="1">
      <c r="A330" s="38"/>
      <c r="B330" s="39"/>
      <c r="C330" s="40"/>
      <c r="D330" s="231" t="s">
        <v>144</v>
      </c>
      <c r="E330" s="40"/>
      <c r="F330" s="232" t="s">
        <v>887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144</v>
      </c>
      <c r="AU330" s="17" t="s">
        <v>84</v>
      </c>
    </row>
    <row r="331" s="2" customFormat="1">
      <c r="A331" s="38"/>
      <c r="B331" s="39"/>
      <c r="C331" s="40"/>
      <c r="D331" s="236" t="s">
        <v>146</v>
      </c>
      <c r="E331" s="40"/>
      <c r="F331" s="237" t="s">
        <v>888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146</v>
      </c>
      <c r="AU331" s="17" t="s">
        <v>84</v>
      </c>
    </row>
    <row r="332" s="13" customFormat="1">
      <c r="A332" s="13"/>
      <c r="B332" s="238"/>
      <c r="C332" s="239"/>
      <c r="D332" s="231" t="s">
        <v>148</v>
      </c>
      <c r="E332" s="240" t="s">
        <v>1</v>
      </c>
      <c r="F332" s="241" t="s">
        <v>864</v>
      </c>
      <c r="G332" s="239"/>
      <c r="H332" s="240" t="s">
        <v>1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148</v>
      </c>
      <c r="AU332" s="247" t="s">
        <v>84</v>
      </c>
      <c r="AV332" s="13" t="s">
        <v>82</v>
      </c>
      <c r="AW332" s="13" t="s">
        <v>31</v>
      </c>
      <c r="AX332" s="13" t="s">
        <v>74</v>
      </c>
      <c r="AY332" s="247" t="s">
        <v>134</v>
      </c>
    </row>
    <row r="333" s="14" customFormat="1">
      <c r="A333" s="14"/>
      <c r="B333" s="248"/>
      <c r="C333" s="249"/>
      <c r="D333" s="231" t="s">
        <v>148</v>
      </c>
      <c r="E333" s="250" t="s">
        <v>1</v>
      </c>
      <c r="F333" s="251" t="s">
        <v>623</v>
      </c>
      <c r="G333" s="249"/>
      <c r="H333" s="252">
        <v>10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8" t="s">
        <v>148</v>
      </c>
      <c r="AU333" s="258" t="s">
        <v>84</v>
      </c>
      <c r="AV333" s="14" t="s">
        <v>84</v>
      </c>
      <c r="AW333" s="14" t="s">
        <v>31</v>
      </c>
      <c r="AX333" s="14" t="s">
        <v>82</v>
      </c>
      <c r="AY333" s="258" t="s">
        <v>134</v>
      </c>
    </row>
    <row r="334" s="12" customFormat="1" ht="22.8" customHeight="1">
      <c r="A334" s="12"/>
      <c r="B334" s="202"/>
      <c r="C334" s="203"/>
      <c r="D334" s="204" t="s">
        <v>73</v>
      </c>
      <c r="E334" s="216" t="s">
        <v>483</v>
      </c>
      <c r="F334" s="216" t="s">
        <v>484</v>
      </c>
      <c r="G334" s="203"/>
      <c r="H334" s="203"/>
      <c r="I334" s="206"/>
      <c r="J334" s="217">
        <f>BK334</f>
        <v>0</v>
      </c>
      <c r="K334" s="203"/>
      <c r="L334" s="208"/>
      <c r="M334" s="209"/>
      <c r="N334" s="210"/>
      <c r="O334" s="210"/>
      <c r="P334" s="211">
        <f>SUM(P335:P368)</f>
        <v>0</v>
      </c>
      <c r="Q334" s="210"/>
      <c r="R334" s="211">
        <f>SUM(R335:R368)</f>
        <v>0</v>
      </c>
      <c r="S334" s="210"/>
      <c r="T334" s="212">
        <f>SUM(T335:T368)</f>
        <v>0.77239000000000002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3" t="s">
        <v>84</v>
      </c>
      <c r="AT334" s="214" t="s">
        <v>73</v>
      </c>
      <c r="AU334" s="214" t="s">
        <v>82</v>
      </c>
      <c r="AY334" s="213" t="s">
        <v>134</v>
      </c>
      <c r="BK334" s="215">
        <f>SUM(BK335:BK368)</f>
        <v>0</v>
      </c>
    </row>
    <row r="335" s="2" customFormat="1" ht="16.5" customHeight="1">
      <c r="A335" s="38"/>
      <c r="B335" s="39"/>
      <c r="C335" s="218" t="s">
        <v>219</v>
      </c>
      <c r="D335" s="218" t="s">
        <v>137</v>
      </c>
      <c r="E335" s="219" t="s">
        <v>889</v>
      </c>
      <c r="F335" s="220" t="s">
        <v>890</v>
      </c>
      <c r="G335" s="221" t="s">
        <v>488</v>
      </c>
      <c r="H335" s="222">
        <v>1</v>
      </c>
      <c r="I335" s="223"/>
      <c r="J335" s="224">
        <f>ROUND(I335*H335,2)</f>
        <v>0</v>
      </c>
      <c r="K335" s="220" t="s">
        <v>141</v>
      </c>
      <c r="L335" s="44"/>
      <c r="M335" s="225" t="s">
        <v>1</v>
      </c>
      <c r="N335" s="226" t="s">
        <v>39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0.01933</v>
      </c>
      <c r="T335" s="228">
        <f>S335*H335</f>
        <v>0.01933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478</v>
      </c>
      <c r="AT335" s="229" t="s">
        <v>137</v>
      </c>
      <c r="AU335" s="229" t="s">
        <v>84</v>
      </c>
      <c r="AY335" s="17" t="s">
        <v>134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82</v>
      </c>
      <c r="BK335" s="230">
        <f>ROUND(I335*H335,2)</f>
        <v>0</v>
      </c>
      <c r="BL335" s="17" t="s">
        <v>478</v>
      </c>
      <c r="BM335" s="229" t="s">
        <v>891</v>
      </c>
    </row>
    <row r="336" s="2" customFormat="1">
      <c r="A336" s="38"/>
      <c r="B336" s="39"/>
      <c r="C336" s="40"/>
      <c r="D336" s="231" t="s">
        <v>144</v>
      </c>
      <c r="E336" s="40"/>
      <c r="F336" s="232" t="s">
        <v>892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144</v>
      </c>
      <c r="AU336" s="17" t="s">
        <v>84</v>
      </c>
    </row>
    <row r="337" s="2" customFormat="1">
      <c r="A337" s="38"/>
      <c r="B337" s="39"/>
      <c r="C337" s="40"/>
      <c r="D337" s="236" t="s">
        <v>146</v>
      </c>
      <c r="E337" s="40"/>
      <c r="F337" s="237" t="s">
        <v>893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146</v>
      </c>
      <c r="AU337" s="17" t="s">
        <v>84</v>
      </c>
    </row>
    <row r="338" s="2" customFormat="1" ht="16.5" customHeight="1">
      <c r="A338" s="38"/>
      <c r="B338" s="39"/>
      <c r="C338" s="218" t="s">
        <v>608</v>
      </c>
      <c r="D338" s="218" t="s">
        <v>137</v>
      </c>
      <c r="E338" s="219" t="s">
        <v>486</v>
      </c>
      <c r="F338" s="220" t="s">
        <v>487</v>
      </c>
      <c r="G338" s="221" t="s">
        <v>488</v>
      </c>
      <c r="H338" s="222">
        <v>1</v>
      </c>
      <c r="I338" s="223"/>
      <c r="J338" s="224">
        <f>ROUND(I338*H338,2)</f>
        <v>0</v>
      </c>
      <c r="K338" s="220" t="s">
        <v>141</v>
      </c>
      <c r="L338" s="44"/>
      <c r="M338" s="225" t="s">
        <v>1</v>
      </c>
      <c r="N338" s="226" t="s">
        <v>39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0.019460000000000002</v>
      </c>
      <c r="T338" s="228">
        <f>S338*H338</f>
        <v>0.019460000000000002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478</v>
      </c>
      <c r="AT338" s="229" t="s">
        <v>137</v>
      </c>
      <c r="AU338" s="229" t="s">
        <v>84</v>
      </c>
      <c r="AY338" s="17" t="s">
        <v>134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82</v>
      </c>
      <c r="BK338" s="230">
        <f>ROUND(I338*H338,2)</f>
        <v>0</v>
      </c>
      <c r="BL338" s="17" t="s">
        <v>478</v>
      </c>
      <c r="BM338" s="229" t="s">
        <v>894</v>
      </c>
    </row>
    <row r="339" s="2" customFormat="1">
      <c r="A339" s="38"/>
      <c r="B339" s="39"/>
      <c r="C339" s="40"/>
      <c r="D339" s="231" t="s">
        <v>144</v>
      </c>
      <c r="E339" s="40"/>
      <c r="F339" s="232" t="s">
        <v>490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144</v>
      </c>
      <c r="AU339" s="17" t="s">
        <v>84</v>
      </c>
    </row>
    <row r="340" s="2" customFormat="1">
      <c r="A340" s="38"/>
      <c r="B340" s="39"/>
      <c r="C340" s="40"/>
      <c r="D340" s="236" t="s">
        <v>146</v>
      </c>
      <c r="E340" s="40"/>
      <c r="F340" s="237" t="s">
        <v>491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146</v>
      </c>
      <c r="AU340" s="17" t="s">
        <v>84</v>
      </c>
    </row>
    <row r="341" s="13" customFormat="1">
      <c r="A341" s="13"/>
      <c r="B341" s="238"/>
      <c r="C341" s="239"/>
      <c r="D341" s="231" t="s">
        <v>148</v>
      </c>
      <c r="E341" s="240" t="s">
        <v>1</v>
      </c>
      <c r="F341" s="241" t="s">
        <v>796</v>
      </c>
      <c r="G341" s="239"/>
      <c r="H341" s="240" t="s">
        <v>1</v>
      </c>
      <c r="I341" s="242"/>
      <c r="J341" s="239"/>
      <c r="K341" s="239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148</v>
      </c>
      <c r="AU341" s="247" t="s">
        <v>84</v>
      </c>
      <c r="AV341" s="13" t="s">
        <v>82</v>
      </c>
      <c r="AW341" s="13" t="s">
        <v>31</v>
      </c>
      <c r="AX341" s="13" t="s">
        <v>74</v>
      </c>
      <c r="AY341" s="247" t="s">
        <v>134</v>
      </c>
    </row>
    <row r="342" s="14" customFormat="1">
      <c r="A342" s="14"/>
      <c r="B342" s="248"/>
      <c r="C342" s="249"/>
      <c r="D342" s="231" t="s">
        <v>148</v>
      </c>
      <c r="E342" s="250" t="s">
        <v>1</v>
      </c>
      <c r="F342" s="251" t="s">
        <v>82</v>
      </c>
      <c r="G342" s="249"/>
      <c r="H342" s="252">
        <v>1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148</v>
      </c>
      <c r="AU342" s="258" t="s">
        <v>84</v>
      </c>
      <c r="AV342" s="14" t="s">
        <v>84</v>
      </c>
      <c r="AW342" s="14" t="s">
        <v>31</v>
      </c>
      <c r="AX342" s="14" t="s">
        <v>82</v>
      </c>
      <c r="AY342" s="258" t="s">
        <v>134</v>
      </c>
    </row>
    <row r="343" s="2" customFormat="1" ht="16.5" customHeight="1">
      <c r="A343" s="38"/>
      <c r="B343" s="39"/>
      <c r="C343" s="218" t="s">
        <v>225</v>
      </c>
      <c r="D343" s="218" t="s">
        <v>137</v>
      </c>
      <c r="E343" s="219" t="s">
        <v>895</v>
      </c>
      <c r="F343" s="220" t="s">
        <v>896</v>
      </c>
      <c r="G343" s="221" t="s">
        <v>488</v>
      </c>
      <c r="H343" s="222">
        <v>1</v>
      </c>
      <c r="I343" s="223"/>
      <c r="J343" s="224">
        <f>ROUND(I343*H343,2)</f>
        <v>0</v>
      </c>
      <c r="K343" s="220" t="s">
        <v>141</v>
      </c>
      <c r="L343" s="44"/>
      <c r="M343" s="225" t="s">
        <v>1</v>
      </c>
      <c r="N343" s="226" t="s">
        <v>39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0.032899999999999999</v>
      </c>
      <c r="T343" s="228">
        <f>S343*H343</f>
        <v>0.032899999999999999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478</v>
      </c>
      <c r="AT343" s="229" t="s">
        <v>137</v>
      </c>
      <c r="AU343" s="229" t="s">
        <v>84</v>
      </c>
      <c r="AY343" s="17" t="s">
        <v>134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82</v>
      </c>
      <c r="BK343" s="230">
        <f>ROUND(I343*H343,2)</f>
        <v>0</v>
      </c>
      <c r="BL343" s="17" t="s">
        <v>478</v>
      </c>
      <c r="BM343" s="229" t="s">
        <v>897</v>
      </c>
    </row>
    <row r="344" s="2" customFormat="1">
      <c r="A344" s="38"/>
      <c r="B344" s="39"/>
      <c r="C344" s="40"/>
      <c r="D344" s="231" t="s">
        <v>144</v>
      </c>
      <c r="E344" s="40"/>
      <c r="F344" s="232" t="s">
        <v>898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144</v>
      </c>
      <c r="AU344" s="17" t="s">
        <v>84</v>
      </c>
    </row>
    <row r="345" s="2" customFormat="1">
      <c r="A345" s="38"/>
      <c r="B345" s="39"/>
      <c r="C345" s="40"/>
      <c r="D345" s="236" t="s">
        <v>146</v>
      </c>
      <c r="E345" s="40"/>
      <c r="F345" s="237" t="s">
        <v>899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146</v>
      </c>
      <c r="AU345" s="17" t="s">
        <v>84</v>
      </c>
    </row>
    <row r="346" s="13" customFormat="1">
      <c r="A346" s="13"/>
      <c r="B346" s="238"/>
      <c r="C346" s="239"/>
      <c r="D346" s="231" t="s">
        <v>148</v>
      </c>
      <c r="E346" s="240" t="s">
        <v>1</v>
      </c>
      <c r="F346" s="241" t="s">
        <v>796</v>
      </c>
      <c r="G346" s="239"/>
      <c r="H346" s="240" t="s">
        <v>1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148</v>
      </c>
      <c r="AU346" s="247" t="s">
        <v>84</v>
      </c>
      <c r="AV346" s="13" t="s">
        <v>82</v>
      </c>
      <c r="AW346" s="13" t="s">
        <v>31</v>
      </c>
      <c r="AX346" s="13" t="s">
        <v>74</v>
      </c>
      <c r="AY346" s="247" t="s">
        <v>134</v>
      </c>
    </row>
    <row r="347" s="14" customFormat="1">
      <c r="A347" s="14"/>
      <c r="B347" s="248"/>
      <c r="C347" s="249"/>
      <c r="D347" s="231" t="s">
        <v>148</v>
      </c>
      <c r="E347" s="250" t="s">
        <v>1</v>
      </c>
      <c r="F347" s="251" t="s">
        <v>82</v>
      </c>
      <c r="G347" s="249"/>
      <c r="H347" s="252">
        <v>1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148</v>
      </c>
      <c r="AU347" s="258" t="s">
        <v>84</v>
      </c>
      <c r="AV347" s="14" t="s">
        <v>84</v>
      </c>
      <c r="AW347" s="14" t="s">
        <v>31</v>
      </c>
      <c r="AX347" s="14" t="s">
        <v>82</v>
      </c>
      <c r="AY347" s="258" t="s">
        <v>134</v>
      </c>
    </row>
    <row r="348" s="2" customFormat="1" ht="21.75" customHeight="1">
      <c r="A348" s="38"/>
      <c r="B348" s="39"/>
      <c r="C348" s="218" t="s">
        <v>549</v>
      </c>
      <c r="D348" s="218" t="s">
        <v>137</v>
      </c>
      <c r="E348" s="219" t="s">
        <v>900</v>
      </c>
      <c r="F348" s="220" t="s">
        <v>901</v>
      </c>
      <c r="G348" s="221" t="s">
        <v>488</v>
      </c>
      <c r="H348" s="222">
        <v>1</v>
      </c>
      <c r="I348" s="223"/>
      <c r="J348" s="224">
        <f>ROUND(I348*H348,2)</f>
        <v>0</v>
      </c>
      <c r="K348" s="220" t="s">
        <v>141</v>
      </c>
      <c r="L348" s="44"/>
      <c r="M348" s="225" t="s">
        <v>1</v>
      </c>
      <c r="N348" s="226" t="s">
        <v>39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0.69347000000000003</v>
      </c>
      <c r="T348" s="228">
        <f>S348*H348</f>
        <v>0.69347000000000003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478</v>
      </c>
      <c r="AT348" s="229" t="s">
        <v>137</v>
      </c>
      <c r="AU348" s="229" t="s">
        <v>84</v>
      </c>
      <c r="AY348" s="17" t="s">
        <v>134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82</v>
      </c>
      <c r="BK348" s="230">
        <f>ROUND(I348*H348,2)</f>
        <v>0</v>
      </c>
      <c r="BL348" s="17" t="s">
        <v>478</v>
      </c>
      <c r="BM348" s="229" t="s">
        <v>902</v>
      </c>
    </row>
    <row r="349" s="2" customFormat="1">
      <c r="A349" s="38"/>
      <c r="B349" s="39"/>
      <c r="C349" s="40"/>
      <c r="D349" s="231" t="s">
        <v>144</v>
      </c>
      <c r="E349" s="40"/>
      <c r="F349" s="232" t="s">
        <v>903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144</v>
      </c>
      <c r="AU349" s="17" t="s">
        <v>84</v>
      </c>
    </row>
    <row r="350" s="2" customFormat="1">
      <c r="A350" s="38"/>
      <c r="B350" s="39"/>
      <c r="C350" s="40"/>
      <c r="D350" s="236" t="s">
        <v>146</v>
      </c>
      <c r="E350" s="40"/>
      <c r="F350" s="237" t="s">
        <v>904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146</v>
      </c>
      <c r="AU350" s="17" t="s">
        <v>84</v>
      </c>
    </row>
    <row r="351" s="13" customFormat="1">
      <c r="A351" s="13"/>
      <c r="B351" s="238"/>
      <c r="C351" s="239"/>
      <c r="D351" s="231" t="s">
        <v>148</v>
      </c>
      <c r="E351" s="240" t="s">
        <v>1</v>
      </c>
      <c r="F351" s="241" t="s">
        <v>796</v>
      </c>
      <c r="G351" s="239"/>
      <c r="H351" s="240" t="s">
        <v>1</v>
      </c>
      <c r="I351" s="242"/>
      <c r="J351" s="239"/>
      <c r="K351" s="239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148</v>
      </c>
      <c r="AU351" s="247" t="s">
        <v>84</v>
      </c>
      <c r="AV351" s="13" t="s">
        <v>82</v>
      </c>
      <c r="AW351" s="13" t="s">
        <v>31</v>
      </c>
      <c r="AX351" s="13" t="s">
        <v>74</v>
      </c>
      <c r="AY351" s="247" t="s">
        <v>134</v>
      </c>
    </row>
    <row r="352" s="14" customFormat="1">
      <c r="A352" s="14"/>
      <c r="B352" s="248"/>
      <c r="C352" s="249"/>
      <c r="D352" s="231" t="s">
        <v>148</v>
      </c>
      <c r="E352" s="250" t="s">
        <v>1</v>
      </c>
      <c r="F352" s="251" t="s">
        <v>82</v>
      </c>
      <c r="G352" s="249"/>
      <c r="H352" s="252">
        <v>1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148</v>
      </c>
      <c r="AU352" s="258" t="s">
        <v>84</v>
      </c>
      <c r="AV352" s="14" t="s">
        <v>84</v>
      </c>
      <c r="AW352" s="14" t="s">
        <v>31</v>
      </c>
      <c r="AX352" s="14" t="s">
        <v>82</v>
      </c>
      <c r="AY352" s="258" t="s">
        <v>134</v>
      </c>
    </row>
    <row r="353" s="2" customFormat="1" ht="16.5" customHeight="1">
      <c r="A353" s="38"/>
      <c r="B353" s="39"/>
      <c r="C353" s="218" t="s">
        <v>623</v>
      </c>
      <c r="D353" s="218" t="s">
        <v>137</v>
      </c>
      <c r="E353" s="219" t="s">
        <v>905</v>
      </c>
      <c r="F353" s="220" t="s">
        <v>906</v>
      </c>
      <c r="G353" s="221" t="s">
        <v>488</v>
      </c>
      <c r="H353" s="222">
        <v>3</v>
      </c>
      <c r="I353" s="223"/>
      <c r="J353" s="224">
        <f>ROUND(I353*H353,2)</f>
        <v>0</v>
      </c>
      <c r="K353" s="220" t="s">
        <v>141</v>
      </c>
      <c r="L353" s="44"/>
      <c r="M353" s="225" t="s">
        <v>1</v>
      </c>
      <c r="N353" s="226" t="s">
        <v>39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0.00156</v>
      </c>
      <c r="T353" s="228">
        <f>S353*H353</f>
        <v>0.0046800000000000001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478</v>
      </c>
      <c r="AT353" s="229" t="s">
        <v>137</v>
      </c>
      <c r="AU353" s="229" t="s">
        <v>84</v>
      </c>
      <c r="AY353" s="17" t="s">
        <v>134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82</v>
      </c>
      <c r="BK353" s="230">
        <f>ROUND(I353*H353,2)</f>
        <v>0</v>
      </c>
      <c r="BL353" s="17" t="s">
        <v>478</v>
      </c>
      <c r="BM353" s="229" t="s">
        <v>907</v>
      </c>
    </row>
    <row r="354" s="2" customFormat="1">
      <c r="A354" s="38"/>
      <c r="B354" s="39"/>
      <c r="C354" s="40"/>
      <c r="D354" s="231" t="s">
        <v>144</v>
      </c>
      <c r="E354" s="40"/>
      <c r="F354" s="232" t="s">
        <v>908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144</v>
      </c>
      <c r="AU354" s="17" t="s">
        <v>84</v>
      </c>
    </row>
    <row r="355" s="2" customFormat="1">
      <c r="A355" s="38"/>
      <c r="B355" s="39"/>
      <c r="C355" s="40"/>
      <c r="D355" s="236" t="s">
        <v>146</v>
      </c>
      <c r="E355" s="40"/>
      <c r="F355" s="237" t="s">
        <v>909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146</v>
      </c>
      <c r="AU355" s="17" t="s">
        <v>84</v>
      </c>
    </row>
    <row r="356" s="13" customFormat="1">
      <c r="A356" s="13"/>
      <c r="B356" s="238"/>
      <c r="C356" s="239"/>
      <c r="D356" s="231" t="s">
        <v>148</v>
      </c>
      <c r="E356" s="240" t="s">
        <v>1</v>
      </c>
      <c r="F356" s="241" t="s">
        <v>910</v>
      </c>
      <c r="G356" s="239"/>
      <c r="H356" s="240" t="s">
        <v>1</v>
      </c>
      <c r="I356" s="242"/>
      <c r="J356" s="239"/>
      <c r="K356" s="239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148</v>
      </c>
      <c r="AU356" s="247" t="s">
        <v>84</v>
      </c>
      <c r="AV356" s="13" t="s">
        <v>82</v>
      </c>
      <c r="AW356" s="13" t="s">
        <v>31</v>
      </c>
      <c r="AX356" s="13" t="s">
        <v>74</v>
      </c>
      <c r="AY356" s="247" t="s">
        <v>134</v>
      </c>
    </row>
    <row r="357" s="14" customFormat="1">
      <c r="A357" s="14"/>
      <c r="B357" s="248"/>
      <c r="C357" s="249"/>
      <c r="D357" s="231" t="s">
        <v>148</v>
      </c>
      <c r="E357" s="250" t="s">
        <v>1</v>
      </c>
      <c r="F357" s="251" t="s">
        <v>84</v>
      </c>
      <c r="G357" s="249"/>
      <c r="H357" s="252">
        <v>2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8" t="s">
        <v>148</v>
      </c>
      <c r="AU357" s="258" t="s">
        <v>84</v>
      </c>
      <c r="AV357" s="14" t="s">
        <v>84</v>
      </c>
      <c r="AW357" s="14" t="s">
        <v>31</v>
      </c>
      <c r="AX357" s="14" t="s">
        <v>74</v>
      </c>
      <c r="AY357" s="258" t="s">
        <v>134</v>
      </c>
    </row>
    <row r="358" s="13" customFormat="1">
      <c r="A358" s="13"/>
      <c r="B358" s="238"/>
      <c r="C358" s="239"/>
      <c r="D358" s="231" t="s">
        <v>148</v>
      </c>
      <c r="E358" s="240" t="s">
        <v>1</v>
      </c>
      <c r="F358" s="241" t="s">
        <v>911</v>
      </c>
      <c r="G358" s="239"/>
      <c r="H358" s="240" t="s">
        <v>1</v>
      </c>
      <c r="I358" s="242"/>
      <c r="J358" s="239"/>
      <c r="K358" s="239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148</v>
      </c>
      <c r="AU358" s="247" t="s">
        <v>84</v>
      </c>
      <c r="AV358" s="13" t="s">
        <v>82</v>
      </c>
      <c r="AW358" s="13" t="s">
        <v>31</v>
      </c>
      <c r="AX358" s="13" t="s">
        <v>74</v>
      </c>
      <c r="AY358" s="247" t="s">
        <v>134</v>
      </c>
    </row>
    <row r="359" s="14" customFormat="1">
      <c r="A359" s="14"/>
      <c r="B359" s="248"/>
      <c r="C359" s="249"/>
      <c r="D359" s="231" t="s">
        <v>148</v>
      </c>
      <c r="E359" s="250" t="s">
        <v>1</v>
      </c>
      <c r="F359" s="251" t="s">
        <v>82</v>
      </c>
      <c r="G359" s="249"/>
      <c r="H359" s="252">
        <v>1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8" t="s">
        <v>148</v>
      </c>
      <c r="AU359" s="258" t="s">
        <v>84</v>
      </c>
      <c r="AV359" s="14" t="s">
        <v>84</v>
      </c>
      <c r="AW359" s="14" t="s">
        <v>31</v>
      </c>
      <c r="AX359" s="14" t="s">
        <v>74</v>
      </c>
      <c r="AY359" s="258" t="s">
        <v>134</v>
      </c>
    </row>
    <row r="360" s="15" customFormat="1">
      <c r="A360" s="15"/>
      <c r="B360" s="259"/>
      <c r="C360" s="260"/>
      <c r="D360" s="231" t="s">
        <v>148</v>
      </c>
      <c r="E360" s="261" t="s">
        <v>1</v>
      </c>
      <c r="F360" s="262" t="s">
        <v>220</v>
      </c>
      <c r="G360" s="260"/>
      <c r="H360" s="263">
        <v>3</v>
      </c>
      <c r="I360" s="264"/>
      <c r="J360" s="260"/>
      <c r="K360" s="260"/>
      <c r="L360" s="265"/>
      <c r="M360" s="266"/>
      <c r="N360" s="267"/>
      <c r="O360" s="267"/>
      <c r="P360" s="267"/>
      <c r="Q360" s="267"/>
      <c r="R360" s="267"/>
      <c r="S360" s="267"/>
      <c r="T360" s="268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9" t="s">
        <v>148</v>
      </c>
      <c r="AU360" s="269" t="s">
        <v>84</v>
      </c>
      <c r="AV360" s="15" t="s">
        <v>142</v>
      </c>
      <c r="AW360" s="15" t="s">
        <v>31</v>
      </c>
      <c r="AX360" s="15" t="s">
        <v>82</v>
      </c>
      <c r="AY360" s="269" t="s">
        <v>134</v>
      </c>
    </row>
    <row r="361" s="2" customFormat="1" ht="16.5" customHeight="1">
      <c r="A361" s="38"/>
      <c r="B361" s="39"/>
      <c r="C361" s="218" t="s">
        <v>629</v>
      </c>
      <c r="D361" s="218" t="s">
        <v>137</v>
      </c>
      <c r="E361" s="219" t="s">
        <v>912</v>
      </c>
      <c r="F361" s="220" t="s">
        <v>913</v>
      </c>
      <c r="G361" s="221" t="s">
        <v>280</v>
      </c>
      <c r="H361" s="222">
        <v>3</v>
      </c>
      <c r="I361" s="223"/>
      <c r="J361" s="224">
        <f>ROUND(I361*H361,2)</f>
        <v>0</v>
      </c>
      <c r="K361" s="220" t="s">
        <v>141</v>
      </c>
      <c r="L361" s="44"/>
      <c r="M361" s="225" t="s">
        <v>1</v>
      </c>
      <c r="N361" s="226" t="s">
        <v>39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0.00084999999999999995</v>
      </c>
      <c r="T361" s="228">
        <f>S361*H361</f>
        <v>0.0025499999999999997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478</v>
      </c>
      <c r="AT361" s="229" t="s">
        <v>137</v>
      </c>
      <c r="AU361" s="229" t="s">
        <v>84</v>
      </c>
      <c r="AY361" s="17" t="s">
        <v>134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82</v>
      </c>
      <c r="BK361" s="230">
        <f>ROUND(I361*H361,2)</f>
        <v>0</v>
      </c>
      <c r="BL361" s="17" t="s">
        <v>478</v>
      </c>
      <c r="BM361" s="229" t="s">
        <v>914</v>
      </c>
    </row>
    <row r="362" s="2" customFormat="1">
      <c r="A362" s="38"/>
      <c r="B362" s="39"/>
      <c r="C362" s="40"/>
      <c r="D362" s="231" t="s">
        <v>144</v>
      </c>
      <c r="E362" s="40"/>
      <c r="F362" s="232" t="s">
        <v>915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144</v>
      </c>
      <c r="AU362" s="17" t="s">
        <v>84</v>
      </c>
    </row>
    <row r="363" s="2" customFormat="1">
      <c r="A363" s="38"/>
      <c r="B363" s="39"/>
      <c r="C363" s="40"/>
      <c r="D363" s="236" t="s">
        <v>146</v>
      </c>
      <c r="E363" s="40"/>
      <c r="F363" s="237" t="s">
        <v>916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146</v>
      </c>
      <c r="AU363" s="17" t="s">
        <v>84</v>
      </c>
    </row>
    <row r="364" s="13" customFormat="1">
      <c r="A364" s="13"/>
      <c r="B364" s="238"/>
      <c r="C364" s="239"/>
      <c r="D364" s="231" t="s">
        <v>148</v>
      </c>
      <c r="E364" s="240" t="s">
        <v>1</v>
      </c>
      <c r="F364" s="241" t="s">
        <v>910</v>
      </c>
      <c r="G364" s="239"/>
      <c r="H364" s="240" t="s">
        <v>1</v>
      </c>
      <c r="I364" s="242"/>
      <c r="J364" s="239"/>
      <c r="K364" s="239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148</v>
      </c>
      <c r="AU364" s="247" t="s">
        <v>84</v>
      </c>
      <c r="AV364" s="13" t="s">
        <v>82</v>
      </c>
      <c r="AW364" s="13" t="s">
        <v>31</v>
      </c>
      <c r="AX364" s="13" t="s">
        <v>74</v>
      </c>
      <c r="AY364" s="247" t="s">
        <v>134</v>
      </c>
    </row>
    <row r="365" s="14" customFormat="1">
      <c r="A365" s="14"/>
      <c r="B365" s="248"/>
      <c r="C365" s="249"/>
      <c r="D365" s="231" t="s">
        <v>148</v>
      </c>
      <c r="E365" s="250" t="s">
        <v>1</v>
      </c>
      <c r="F365" s="251" t="s">
        <v>84</v>
      </c>
      <c r="G365" s="249"/>
      <c r="H365" s="252">
        <v>2</v>
      </c>
      <c r="I365" s="253"/>
      <c r="J365" s="249"/>
      <c r="K365" s="249"/>
      <c r="L365" s="254"/>
      <c r="M365" s="255"/>
      <c r="N365" s="256"/>
      <c r="O365" s="256"/>
      <c r="P365" s="256"/>
      <c r="Q365" s="256"/>
      <c r="R365" s="256"/>
      <c r="S365" s="256"/>
      <c r="T365" s="25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8" t="s">
        <v>148</v>
      </c>
      <c r="AU365" s="258" t="s">
        <v>84</v>
      </c>
      <c r="AV365" s="14" t="s">
        <v>84</v>
      </c>
      <c r="AW365" s="14" t="s">
        <v>31</v>
      </c>
      <c r="AX365" s="14" t="s">
        <v>74</v>
      </c>
      <c r="AY365" s="258" t="s">
        <v>134</v>
      </c>
    </row>
    <row r="366" s="13" customFormat="1">
      <c r="A366" s="13"/>
      <c r="B366" s="238"/>
      <c r="C366" s="239"/>
      <c r="D366" s="231" t="s">
        <v>148</v>
      </c>
      <c r="E366" s="240" t="s">
        <v>1</v>
      </c>
      <c r="F366" s="241" t="s">
        <v>911</v>
      </c>
      <c r="G366" s="239"/>
      <c r="H366" s="240" t="s">
        <v>1</v>
      </c>
      <c r="I366" s="242"/>
      <c r="J366" s="239"/>
      <c r="K366" s="239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148</v>
      </c>
      <c r="AU366" s="247" t="s">
        <v>84</v>
      </c>
      <c r="AV366" s="13" t="s">
        <v>82</v>
      </c>
      <c r="AW366" s="13" t="s">
        <v>31</v>
      </c>
      <c r="AX366" s="13" t="s">
        <v>74</v>
      </c>
      <c r="AY366" s="247" t="s">
        <v>134</v>
      </c>
    </row>
    <row r="367" s="14" customFormat="1">
      <c r="A367" s="14"/>
      <c r="B367" s="248"/>
      <c r="C367" s="249"/>
      <c r="D367" s="231" t="s">
        <v>148</v>
      </c>
      <c r="E367" s="250" t="s">
        <v>1</v>
      </c>
      <c r="F367" s="251" t="s">
        <v>82</v>
      </c>
      <c r="G367" s="249"/>
      <c r="H367" s="252">
        <v>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148</v>
      </c>
      <c r="AU367" s="258" t="s">
        <v>84</v>
      </c>
      <c r="AV367" s="14" t="s">
        <v>84</v>
      </c>
      <c r="AW367" s="14" t="s">
        <v>31</v>
      </c>
      <c r="AX367" s="14" t="s">
        <v>74</v>
      </c>
      <c r="AY367" s="258" t="s">
        <v>134</v>
      </c>
    </row>
    <row r="368" s="15" customFormat="1">
      <c r="A368" s="15"/>
      <c r="B368" s="259"/>
      <c r="C368" s="260"/>
      <c r="D368" s="231" t="s">
        <v>148</v>
      </c>
      <c r="E368" s="261" t="s">
        <v>1</v>
      </c>
      <c r="F368" s="262" t="s">
        <v>220</v>
      </c>
      <c r="G368" s="260"/>
      <c r="H368" s="263">
        <v>3</v>
      </c>
      <c r="I368" s="264"/>
      <c r="J368" s="260"/>
      <c r="K368" s="260"/>
      <c r="L368" s="265"/>
      <c r="M368" s="266"/>
      <c r="N368" s="267"/>
      <c r="O368" s="267"/>
      <c r="P368" s="267"/>
      <c r="Q368" s="267"/>
      <c r="R368" s="267"/>
      <c r="S368" s="267"/>
      <c r="T368" s="268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9" t="s">
        <v>148</v>
      </c>
      <c r="AU368" s="269" t="s">
        <v>84</v>
      </c>
      <c r="AV368" s="15" t="s">
        <v>142</v>
      </c>
      <c r="AW368" s="15" t="s">
        <v>31</v>
      </c>
      <c r="AX368" s="15" t="s">
        <v>82</v>
      </c>
      <c r="AY368" s="269" t="s">
        <v>134</v>
      </c>
    </row>
    <row r="369" s="12" customFormat="1" ht="22.8" customHeight="1">
      <c r="A369" s="12"/>
      <c r="B369" s="202"/>
      <c r="C369" s="203"/>
      <c r="D369" s="204" t="s">
        <v>73</v>
      </c>
      <c r="E369" s="216" t="s">
        <v>497</v>
      </c>
      <c r="F369" s="216" t="s">
        <v>498</v>
      </c>
      <c r="G369" s="203"/>
      <c r="H369" s="203"/>
      <c r="I369" s="206"/>
      <c r="J369" s="217">
        <f>BK369</f>
        <v>0</v>
      </c>
      <c r="K369" s="203"/>
      <c r="L369" s="208"/>
      <c r="M369" s="209"/>
      <c r="N369" s="210"/>
      <c r="O369" s="210"/>
      <c r="P369" s="211">
        <f>SUM(P370:P384)</f>
        <v>0</v>
      </c>
      <c r="Q369" s="210"/>
      <c r="R369" s="211">
        <f>SUM(R370:R384)</f>
        <v>0</v>
      </c>
      <c r="S369" s="210"/>
      <c r="T369" s="212">
        <f>SUM(T370:T384)</f>
        <v>0.046199999999999998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3" t="s">
        <v>84</v>
      </c>
      <c r="AT369" s="214" t="s">
        <v>73</v>
      </c>
      <c r="AU369" s="214" t="s">
        <v>82</v>
      </c>
      <c r="AY369" s="213" t="s">
        <v>134</v>
      </c>
      <c r="BK369" s="215">
        <f>SUM(BK370:BK384)</f>
        <v>0</v>
      </c>
    </row>
    <row r="370" s="2" customFormat="1" ht="24.15" customHeight="1">
      <c r="A370" s="38"/>
      <c r="B370" s="39"/>
      <c r="C370" s="218" t="s">
        <v>407</v>
      </c>
      <c r="D370" s="218" t="s">
        <v>137</v>
      </c>
      <c r="E370" s="219" t="s">
        <v>917</v>
      </c>
      <c r="F370" s="220" t="s">
        <v>918</v>
      </c>
      <c r="G370" s="221" t="s">
        <v>154</v>
      </c>
      <c r="H370" s="222">
        <v>50</v>
      </c>
      <c r="I370" s="223"/>
      <c r="J370" s="224">
        <f>ROUND(I370*H370,2)</f>
        <v>0</v>
      </c>
      <c r="K370" s="220" t="s">
        <v>141</v>
      </c>
      <c r="L370" s="44"/>
      <c r="M370" s="225" t="s">
        <v>1</v>
      </c>
      <c r="N370" s="226" t="s">
        <v>39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0.00024000000000000001</v>
      </c>
      <c r="T370" s="228">
        <f>S370*H370</f>
        <v>0.012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478</v>
      </c>
      <c r="AT370" s="229" t="s">
        <v>137</v>
      </c>
      <c r="AU370" s="229" t="s">
        <v>84</v>
      </c>
      <c r="AY370" s="17" t="s">
        <v>134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82</v>
      </c>
      <c r="BK370" s="230">
        <f>ROUND(I370*H370,2)</f>
        <v>0</v>
      </c>
      <c r="BL370" s="17" t="s">
        <v>478</v>
      </c>
      <c r="BM370" s="229" t="s">
        <v>919</v>
      </c>
    </row>
    <row r="371" s="2" customFormat="1">
      <c r="A371" s="38"/>
      <c r="B371" s="39"/>
      <c r="C371" s="40"/>
      <c r="D371" s="231" t="s">
        <v>144</v>
      </c>
      <c r="E371" s="40"/>
      <c r="F371" s="232" t="s">
        <v>920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144</v>
      </c>
      <c r="AU371" s="17" t="s">
        <v>84</v>
      </c>
    </row>
    <row r="372" s="2" customFormat="1">
      <c r="A372" s="38"/>
      <c r="B372" s="39"/>
      <c r="C372" s="40"/>
      <c r="D372" s="236" t="s">
        <v>146</v>
      </c>
      <c r="E372" s="40"/>
      <c r="F372" s="237" t="s">
        <v>921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146</v>
      </c>
      <c r="AU372" s="17" t="s">
        <v>84</v>
      </c>
    </row>
    <row r="373" s="13" customFormat="1">
      <c r="A373" s="13"/>
      <c r="B373" s="238"/>
      <c r="C373" s="239"/>
      <c r="D373" s="231" t="s">
        <v>148</v>
      </c>
      <c r="E373" s="240" t="s">
        <v>1</v>
      </c>
      <c r="F373" s="241" t="s">
        <v>149</v>
      </c>
      <c r="G373" s="239"/>
      <c r="H373" s="240" t="s">
        <v>1</v>
      </c>
      <c r="I373" s="242"/>
      <c r="J373" s="239"/>
      <c r="K373" s="239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148</v>
      </c>
      <c r="AU373" s="247" t="s">
        <v>84</v>
      </c>
      <c r="AV373" s="13" t="s">
        <v>82</v>
      </c>
      <c r="AW373" s="13" t="s">
        <v>31</v>
      </c>
      <c r="AX373" s="13" t="s">
        <v>74</v>
      </c>
      <c r="AY373" s="247" t="s">
        <v>134</v>
      </c>
    </row>
    <row r="374" s="14" customFormat="1">
      <c r="A374" s="14"/>
      <c r="B374" s="248"/>
      <c r="C374" s="249"/>
      <c r="D374" s="231" t="s">
        <v>148</v>
      </c>
      <c r="E374" s="250" t="s">
        <v>1</v>
      </c>
      <c r="F374" s="251" t="s">
        <v>457</v>
      </c>
      <c r="G374" s="249"/>
      <c r="H374" s="252">
        <v>50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8" t="s">
        <v>148</v>
      </c>
      <c r="AU374" s="258" t="s">
        <v>84</v>
      </c>
      <c r="AV374" s="14" t="s">
        <v>84</v>
      </c>
      <c r="AW374" s="14" t="s">
        <v>31</v>
      </c>
      <c r="AX374" s="14" t="s">
        <v>82</v>
      </c>
      <c r="AY374" s="258" t="s">
        <v>134</v>
      </c>
    </row>
    <row r="375" s="2" customFormat="1" ht="24.15" customHeight="1">
      <c r="A375" s="38"/>
      <c r="B375" s="39"/>
      <c r="C375" s="218" t="s">
        <v>413</v>
      </c>
      <c r="D375" s="218" t="s">
        <v>137</v>
      </c>
      <c r="E375" s="219" t="s">
        <v>505</v>
      </c>
      <c r="F375" s="220" t="s">
        <v>506</v>
      </c>
      <c r="G375" s="221" t="s">
        <v>280</v>
      </c>
      <c r="H375" s="222">
        <v>1</v>
      </c>
      <c r="I375" s="223"/>
      <c r="J375" s="224">
        <f>ROUND(I375*H375,2)</f>
        <v>0</v>
      </c>
      <c r="K375" s="220" t="s">
        <v>141</v>
      </c>
      <c r="L375" s="44"/>
      <c r="M375" s="225" t="s">
        <v>1</v>
      </c>
      <c r="N375" s="226" t="s">
        <v>39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0.029999999999999999</v>
      </c>
      <c r="T375" s="228">
        <f>S375*H375</f>
        <v>0.029999999999999999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478</v>
      </c>
      <c r="AT375" s="229" t="s">
        <v>137</v>
      </c>
      <c r="AU375" s="229" t="s">
        <v>84</v>
      </c>
      <c r="AY375" s="17" t="s">
        <v>134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82</v>
      </c>
      <c r="BK375" s="230">
        <f>ROUND(I375*H375,2)</f>
        <v>0</v>
      </c>
      <c r="BL375" s="17" t="s">
        <v>478</v>
      </c>
      <c r="BM375" s="229" t="s">
        <v>922</v>
      </c>
    </row>
    <row r="376" s="2" customFormat="1">
      <c r="A376" s="38"/>
      <c r="B376" s="39"/>
      <c r="C376" s="40"/>
      <c r="D376" s="231" t="s">
        <v>144</v>
      </c>
      <c r="E376" s="40"/>
      <c r="F376" s="232" t="s">
        <v>508</v>
      </c>
      <c r="G376" s="40"/>
      <c r="H376" s="40"/>
      <c r="I376" s="233"/>
      <c r="J376" s="40"/>
      <c r="K376" s="40"/>
      <c r="L376" s="44"/>
      <c r="M376" s="234"/>
      <c r="N376" s="23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144</v>
      </c>
      <c r="AU376" s="17" t="s">
        <v>84</v>
      </c>
    </row>
    <row r="377" s="2" customFormat="1">
      <c r="A377" s="38"/>
      <c r="B377" s="39"/>
      <c r="C377" s="40"/>
      <c r="D377" s="236" t="s">
        <v>146</v>
      </c>
      <c r="E377" s="40"/>
      <c r="F377" s="237" t="s">
        <v>509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146</v>
      </c>
      <c r="AU377" s="17" t="s">
        <v>84</v>
      </c>
    </row>
    <row r="378" s="2" customFormat="1" ht="33" customHeight="1">
      <c r="A378" s="38"/>
      <c r="B378" s="39"/>
      <c r="C378" s="218" t="s">
        <v>394</v>
      </c>
      <c r="D378" s="218" t="s">
        <v>137</v>
      </c>
      <c r="E378" s="219" t="s">
        <v>923</v>
      </c>
      <c r="F378" s="220" t="s">
        <v>924</v>
      </c>
      <c r="G378" s="221" t="s">
        <v>280</v>
      </c>
      <c r="H378" s="222">
        <v>1</v>
      </c>
      <c r="I378" s="223"/>
      <c r="J378" s="224">
        <f>ROUND(I378*H378,2)</f>
        <v>0</v>
      </c>
      <c r="K378" s="220" t="s">
        <v>141</v>
      </c>
      <c r="L378" s="44"/>
      <c r="M378" s="225" t="s">
        <v>1</v>
      </c>
      <c r="N378" s="226" t="s">
        <v>39</v>
      </c>
      <c r="O378" s="91"/>
      <c r="P378" s="227">
        <f>O378*H378</f>
        <v>0</v>
      </c>
      <c r="Q378" s="227">
        <v>0</v>
      </c>
      <c r="R378" s="227">
        <f>Q378*H378</f>
        <v>0</v>
      </c>
      <c r="S378" s="227">
        <v>0.001</v>
      </c>
      <c r="T378" s="228">
        <f>S378*H378</f>
        <v>0.001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9" t="s">
        <v>478</v>
      </c>
      <c r="AT378" s="229" t="s">
        <v>137</v>
      </c>
      <c r="AU378" s="229" t="s">
        <v>84</v>
      </c>
      <c r="AY378" s="17" t="s">
        <v>134</v>
      </c>
      <c r="BE378" s="230">
        <f>IF(N378="základní",J378,0)</f>
        <v>0</v>
      </c>
      <c r="BF378" s="230">
        <f>IF(N378="snížená",J378,0)</f>
        <v>0</v>
      </c>
      <c r="BG378" s="230">
        <f>IF(N378="zákl. přenesená",J378,0)</f>
        <v>0</v>
      </c>
      <c r="BH378" s="230">
        <f>IF(N378="sníž. přenesená",J378,0)</f>
        <v>0</v>
      </c>
      <c r="BI378" s="230">
        <f>IF(N378="nulová",J378,0)</f>
        <v>0</v>
      </c>
      <c r="BJ378" s="17" t="s">
        <v>82</v>
      </c>
      <c r="BK378" s="230">
        <f>ROUND(I378*H378,2)</f>
        <v>0</v>
      </c>
      <c r="BL378" s="17" t="s">
        <v>478</v>
      </c>
      <c r="BM378" s="229" t="s">
        <v>925</v>
      </c>
    </row>
    <row r="379" s="2" customFormat="1">
      <c r="A379" s="38"/>
      <c r="B379" s="39"/>
      <c r="C379" s="40"/>
      <c r="D379" s="231" t="s">
        <v>144</v>
      </c>
      <c r="E379" s="40"/>
      <c r="F379" s="232" t="s">
        <v>926</v>
      </c>
      <c r="G379" s="40"/>
      <c r="H379" s="40"/>
      <c r="I379" s="233"/>
      <c r="J379" s="40"/>
      <c r="K379" s="40"/>
      <c r="L379" s="44"/>
      <c r="M379" s="234"/>
      <c r="N379" s="235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144</v>
      </c>
      <c r="AU379" s="17" t="s">
        <v>84</v>
      </c>
    </row>
    <row r="380" s="2" customFormat="1">
      <c r="A380" s="38"/>
      <c r="B380" s="39"/>
      <c r="C380" s="40"/>
      <c r="D380" s="236" t="s">
        <v>146</v>
      </c>
      <c r="E380" s="40"/>
      <c r="F380" s="237" t="s">
        <v>927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146</v>
      </c>
      <c r="AU380" s="17" t="s">
        <v>84</v>
      </c>
    </row>
    <row r="381" s="2" customFormat="1" ht="37.8" customHeight="1">
      <c r="A381" s="38"/>
      <c r="B381" s="39"/>
      <c r="C381" s="218" t="s">
        <v>400</v>
      </c>
      <c r="D381" s="218" t="s">
        <v>137</v>
      </c>
      <c r="E381" s="219" t="s">
        <v>928</v>
      </c>
      <c r="F381" s="220" t="s">
        <v>929</v>
      </c>
      <c r="G381" s="221" t="s">
        <v>280</v>
      </c>
      <c r="H381" s="222">
        <v>4</v>
      </c>
      <c r="I381" s="223"/>
      <c r="J381" s="224">
        <f>ROUND(I381*H381,2)</f>
        <v>0</v>
      </c>
      <c r="K381" s="220" t="s">
        <v>141</v>
      </c>
      <c r="L381" s="44"/>
      <c r="M381" s="225" t="s">
        <v>1</v>
      </c>
      <c r="N381" s="226" t="s">
        <v>39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0.00080000000000000004</v>
      </c>
      <c r="T381" s="228">
        <f>S381*H381</f>
        <v>0.0032000000000000002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478</v>
      </c>
      <c r="AT381" s="229" t="s">
        <v>137</v>
      </c>
      <c r="AU381" s="229" t="s">
        <v>84</v>
      </c>
      <c r="AY381" s="17" t="s">
        <v>134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82</v>
      </c>
      <c r="BK381" s="230">
        <f>ROUND(I381*H381,2)</f>
        <v>0</v>
      </c>
      <c r="BL381" s="17" t="s">
        <v>478</v>
      </c>
      <c r="BM381" s="229" t="s">
        <v>930</v>
      </c>
    </row>
    <row r="382" s="2" customFormat="1">
      <c r="A382" s="38"/>
      <c r="B382" s="39"/>
      <c r="C382" s="40"/>
      <c r="D382" s="231" t="s">
        <v>144</v>
      </c>
      <c r="E382" s="40"/>
      <c r="F382" s="232" t="s">
        <v>931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144</v>
      </c>
      <c r="AU382" s="17" t="s">
        <v>84</v>
      </c>
    </row>
    <row r="383" s="2" customFormat="1">
      <c r="A383" s="38"/>
      <c r="B383" s="39"/>
      <c r="C383" s="40"/>
      <c r="D383" s="236" t="s">
        <v>146</v>
      </c>
      <c r="E383" s="40"/>
      <c r="F383" s="237" t="s">
        <v>932</v>
      </c>
      <c r="G383" s="40"/>
      <c r="H383" s="40"/>
      <c r="I383" s="233"/>
      <c r="J383" s="40"/>
      <c r="K383" s="40"/>
      <c r="L383" s="44"/>
      <c r="M383" s="234"/>
      <c r="N383" s="23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146</v>
      </c>
      <c r="AU383" s="17" t="s">
        <v>84</v>
      </c>
    </row>
    <row r="384" s="14" customFormat="1">
      <c r="A384" s="14"/>
      <c r="B384" s="248"/>
      <c r="C384" s="249"/>
      <c r="D384" s="231" t="s">
        <v>148</v>
      </c>
      <c r="E384" s="250" t="s">
        <v>1</v>
      </c>
      <c r="F384" s="251" t="s">
        <v>142</v>
      </c>
      <c r="G384" s="249"/>
      <c r="H384" s="252">
        <v>4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148</v>
      </c>
      <c r="AU384" s="258" t="s">
        <v>84</v>
      </c>
      <c r="AV384" s="14" t="s">
        <v>84</v>
      </c>
      <c r="AW384" s="14" t="s">
        <v>31</v>
      </c>
      <c r="AX384" s="14" t="s">
        <v>82</v>
      </c>
      <c r="AY384" s="258" t="s">
        <v>134</v>
      </c>
    </row>
    <row r="385" s="12" customFormat="1" ht="22.8" customHeight="1">
      <c r="A385" s="12"/>
      <c r="B385" s="202"/>
      <c r="C385" s="203"/>
      <c r="D385" s="204" t="s">
        <v>73</v>
      </c>
      <c r="E385" s="216" t="s">
        <v>522</v>
      </c>
      <c r="F385" s="216" t="s">
        <v>523</v>
      </c>
      <c r="G385" s="203"/>
      <c r="H385" s="203"/>
      <c r="I385" s="206"/>
      <c r="J385" s="217">
        <f>BK385</f>
        <v>0</v>
      </c>
      <c r="K385" s="203"/>
      <c r="L385" s="208"/>
      <c r="M385" s="209"/>
      <c r="N385" s="210"/>
      <c r="O385" s="210"/>
      <c r="P385" s="211">
        <f>SUM(P386:P433)</f>
        <v>0</v>
      </c>
      <c r="Q385" s="210"/>
      <c r="R385" s="211">
        <f>SUM(R386:R433)</f>
        <v>0</v>
      </c>
      <c r="S385" s="210"/>
      <c r="T385" s="212">
        <f>SUM(T386:T433)</f>
        <v>14.021100000000001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3" t="s">
        <v>84</v>
      </c>
      <c r="AT385" s="214" t="s">
        <v>73</v>
      </c>
      <c r="AU385" s="214" t="s">
        <v>82</v>
      </c>
      <c r="AY385" s="213" t="s">
        <v>134</v>
      </c>
      <c r="BK385" s="215">
        <f>SUM(BK386:BK433)</f>
        <v>0</v>
      </c>
    </row>
    <row r="386" s="2" customFormat="1" ht="16.5" customHeight="1">
      <c r="A386" s="38"/>
      <c r="B386" s="39"/>
      <c r="C386" s="218" t="s">
        <v>478</v>
      </c>
      <c r="D386" s="218" t="s">
        <v>137</v>
      </c>
      <c r="E386" s="219" t="s">
        <v>541</v>
      </c>
      <c r="F386" s="220" t="s">
        <v>542</v>
      </c>
      <c r="G386" s="221" t="s">
        <v>140</v>
      </c>
      <c r="H386" s="222">
        <v>196.25999999999999</v>
      </c>
      <c r="I386" s="223"/>
      <c r="J386" s="224">
        <f>ROUND(I386*H386,2)</f>
        <v>0</v>
      </c>
      <c r="K386" s="220" t="s">
        <v>141</v>
      </c>
      <c r="L386" s="44"/>
      <c r="M386" s="225" t="s">
        <v>1</v>
      </c>
      <c r="N386" s="226" t="s">
        <v>39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0.014999999999999999</v>
      </c>
      <c r="T386" s="228">
        <f>S386*H386</f>
        <v>2.9438999999999997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478</v>
      </c>
      <c r="AT386" s="229" t="s">
        <v>137</v>
      </c>
      <c r="AU386" s="229" t="s">
        <v>84</v>
      </c>
      <c r="AY386" s="17" t="s">
        <v>134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82</v>
      </c>
      <c r="BK386" s="230">
        <f>ROUND(I386*H386,2)</f>
        <v>0</v>
      </c>
      <c r="BL386" s="17" t="s">
        <v>478</v>
      </c>
      <c r="BM386" s="229" t="s">
        <v>933</v>
      </c>
    </row>
    <row r="387" s="2" customFormat="1">
      <c r="A387" s="38"/>
      <c r="B387" s="39"/>
      <c r="C387" s="40"/>
      <c r="D387" s="231" t="s">
        <v>144</v>
      </c>
      <c r="E387" s="40"/>
      <c r="F387" s="232" t="s">
        <v>544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144</v>
      </c>
      <c r="AU387" s="17" t="s">
        <v>84</v>
      </c>
    </row>
    <row r="388" s="2" customFormat="1">
      <c r="A388" s="38"/>
      <c r="B388" s="39"/>
      <c r="C388" s="40"/>
      <c r="D388" s="236" t="s">
        <v>146</v>
      </c>
      <c r="E388" s="40"/>
      <c r="F388" s="237" t="s">
        <v>545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146</v>
      </c>
      <c r="AU388" s="17" t="s">
        <v>84</v>
      </c>
    </row>
    <row r="389" s="13" customFormat="1">
      <c r="A389" s="13"/>
      <c r="B389" s="238"/>
      <c r="C389" s="239"/>
      <c r="D389" s="231" t="s">
        <v>148</v>
      </c>
      <c r="E389" s="240" t="s">
        <v>1</v>
      </c>
      <c r="F389" s="241" t="s">
        <v>855</v>
      </c>
      <c r="G389" s="239"/>
      <c r="H389" s="240" t="s">
        <v>1</v>
      </c>
      <c r="I389" s="242"/>
      <c r="J389" s="239"/>
      <c r="K389" s="239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148</v>
      </c>
      <c r="AU389" s="247" t="s">
        <v>84</v>
      </c>
      <c r="AV389" s="13" t="s">
        <v>82</v>
      </c>
      <c r="AW389" s="13" t="s">
        <v>31</v>
      </c>
      <c r="AX389" s="13" t="s">
        <v>74</v>
      </c>
      <c r="AY389" s="247" t="s">
        <v>134</v>
      </c>
    </row>
    <row r="390" s="14" customFormat="1">
      <c r="A390" s="14"/>
      <c r="B390" s="248"/>
      <c r="C390" s="249"/>
      <c r="D390" s="231" t="s">
        <v>148</v>
      </c>
      <c r="E390" s="250" t="s">
        <v>1</v>
      </c>
      <c r="F390" s="251" t="s">
        <v>856</v>
      </c>
      <c r="G390" s="249"/>
      <c r="H390" s="252">
        <v>183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148</v>
      </c>
      <c r="AU390" s="258" t="s">
        <v>84</v>
      </c>
      <c r="AV390" s="14" t="s">
        <v>84</v>
      </c>
      <c r="AW390" s="14" t="s">
        <v>31</v>
      </c>
      <c r="AX390" s="14" t="s">
        <v>74</v>
      </c>
      <c r="AY390" s="258" t="s">
        <v>134</v>
      </c>
    </row>
    <row r="391" s="13" customFormat="1">
      <c r="A391" s="13"/>
      <c r="B391" s="238"/>
      <c r="C391" s="239"/>
      <c r="D391" s="231" t="s">
        <v>148</v>
      </c>
      <c r="E391" s="240" t="s">
        <v>1</v>
      </c>
      <c r="F391" s="241" t="s">
        <v>934</v>
      </c>
      <c r="G391" s="239"/>
      <c r="H391" s="240" t="s">
        <v>1</v>
      </c>
      <c r="I391" s="242"/>
      <c r="J391" s="239"/>
      <c r="K391" s="239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148</v>
      </c>
      <c r="AU391" s="247" t="s">
        <v>84</v>
      </c>
      <c r="AV391" s="13" t="s">
        <v>82</v>
      </c>
      <c r="AW391" s="13" t="s">
        <v>31</v>
      </c>
      <c r="AX391" s="13" t="s">
        <v>74</v>
      </c>
      <c r="AY391" s="247" t="s">
        <v>134</v>
      </c>
    </row>
    <row r="392" s="14" customFormat="1">
      <c r="A392" s="14"/>
      <c r="B392" s="248"/>
      <c r="C392" s="249"/>
      <c r="D392" s="231" t="s">
        <v>148</v>
      </c>
      <c r="E392" s="250" t="s">
        <v>1</v>
      </c>
      <c r="F392" s="251" t="s">
        <v>935</v>
      </c>
      <c r="G392" s="249"/>
      <c r="H392" s="252">
        <v>13.26</v>
      </c>
      <c r="I392" s="253"/>
      <c r="J392" s="249"/>
      <c r="K392" s="249"/>
      <c r="L392" s="254"/>
      <c r="M392" s="255"/>
      <c r="N392" s="256"/>
      <c r="O392" s="256"/>
      <c r="P392" s="256"/>
      <c r="Q392" s="256"/>
      <c r="R392" s="256"/>
      <c r="S392" s="256"/>
      <c r="T392" s="25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8" t="s">
        <v>148</v>
      </c>
      <c r="AU392" s="258" t="s">
        <v>84</v>
      </c>
      <c r="AV392" s="14" t="s">
        <v>84</v>
      </c>
      <c r="AW392" s="14" t="s">
        <v>31</v>
      </c>
      <c r="AX392" s="14" t="s">
        <v>74</v>
      </c>
      <c r="AY392" s="258" t="s">
        <v>134</v>
      </c>
    </row>
    <row r="393" s="15" customFormat="1">
      <c r="A393" s="15"/>
      <c r="B393" s="259"/>
      <c r="C393" s="260"/>
      <c r="D393" s="231" t="s">
        <v>148</v>
      </c>
      <c r="E393" s="261" t="s">
        <v>1</v>
      </c>
      <c r="F393" s="262" t="s">
        <v>220</v>
      </c>
      <c r="G393" s="260"/>
      <c r="H393" s="263">
        <v>196.25999999999999</v>
      </c>
      <c r="I393" s="264"/>
      <c r="J393" s="260"/>
      <c r="K393" s="260"/>
      <c r="L393" s="265"/>
      <c r="M393" s="266"/>
      <c r="N393" s="267"/>
      <c r="O393" s="267"/>
      <c r="P393" s="267"/>
      <c r="Q393" s="267"/>
      <c r="R393" s="267"/>
      <c r="S393" s="267"/>
      <c r="T393" s="26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9" t="s">
        <v>148</v>
      </c>
      <c r="AU393" s="269" t="s">
        <v>84</v>
      </c>
      <c r="AV393" s="15" t="s">
        <v>142</v>
      </c>
      <c r="AW393" s="15" t="s">
        <v>31</v>
      </c>
      <c r="AX393" s="15" t="s">
        <v>82</v>
      </c>
      <c r="AY393" s="269" t="s">
        <v>134</v>
      </c>
    </row>
    <row r="394" s="2" customFormat="1" ht="24.15" customHeight="1">
      <c r="A394" s="38"/>
      <c r="B394" s="39"/>
      <c r="C394" s="218" t="s">
        <v>363</v>
      </c>
      <c r="D394" s="218" t="s">
        <v>137</v>
      </c>
      <c r="E394" s="219" t="s">
        <v>936</v>
      </c>
      <c r="F394" s="220" t="s">
        <v>937</v>
      </c>
      <c r="G394" s="221" t="s">
        <v>140</v>
      </c>
      <c r="H394" s="222">
        <v>51</v>
      </c>
      <c r="I394" s="223"/>
      <c r="J394" s="224">
        <f>ROUND(I394*H394,2)</f>
        <v>0</v>
      </c>
      <c r="K394" s="220" t="s">
        <v>141</v>
      </c>
      <c r="L394" s="44"/>
      <c r="M394" s="225" t="s">
        <v>1</v>
      </c>
      <c r="N394" s="226" t="s">
        <v>39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0.029999999999999999</v>
      </c>
      <c r="T394" s="228">
        <f>S394*H394</f>
        <v>1.53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478</v>
      </c>
      <c r="AT394" s="229" t="s">
        <v>137</v>
      </c>
      <c r="AU394" s="229" t="s">
        <v>84</v>
      </c>
      <c r="AY394" s="17" t="s">
        <v>134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82</v>
      </c>
      <c r="BK394" s="230">
        <f>ROUND(I394*H394,2)</f>
        <v>0</v>
      </c>
      <c r="BL394" s="17" t="s">
        <v>478</v>
      </c>
      <c r="BM394" s="229" t="s">
        <v>938</v>
      </c>
    </row>
    <row r="395" s="2" customFormat="1">
      <c r="A395" s="38"/>
      <c r="B395" s="39"/>
      <c r="C395" s="40"/>
      <c r="D395" s="231" t="s">
        <v>144</v>
      </c>
      <c r="E395" s="40"/>
      <c r="F395" s="232" t="s">
        <v>939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144</v>
      </c>
      <c r="AU395" s="17" t="s">
        <v>84</v>
      </c>
    </row>
    <row r="396" s="2" customFormat="1">
      <c r="A396" s="38"/>
      <c r="B396" s="39"/>
      <c r="C396" s="40"/>
      <c r="D396" s="236" t="s">
        <v>146</v>
      </c>
      <c r="E396" s="40"/>
      <c r="F396" s="237" t="s">
        <v>940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146</v>
      </c>
      <c r="AU396" s="17" t="s">
        <v>84</v>
      </c>
    </row>
    <row r="397" s="13" customFormat="1">
      <c r="A397" s="13"/>
      <c r="B397" s="238"/>
      <c r="C397" s="239"/>
      <c r="D397" s="231" t="s">
        <v>148</v>
      </c>
      <c r="E397" s="240" t="s">
        <v>1</v>
      </c>
      <c r="F397" s="241" t="s">
        <v>795</v>
      </c>
      <c r="G397" s="239"/>
      <c r="H397" s="240" t="s">
        <v>1</v>
      </c>
      <c r="I397" s="242"/>
      <c r="J397" s="239"/>
      <c r="K397" s="239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148</v>
      </c>
      <c r="AU397" s="247" t="s">
        <v>84</v>
      </c>
      <c r="AV397" s="13" t="s">
        <v>82</v>
      </c>
      <c r="AW397" s="13" t="s">
        <v>31</v>
      </c>
      <c r="AX397" s="13" t="s">
        <v>74</v>
      </c>
      <c r="AY397" s="247" t="s">
        <v>134</v>
      </c>
    </row>
    <row r="398" s="13" customFormat="1">
      <c r="A398" s="13"/>
      <c r="B398" s="238"/>
      <c r="C398" s="239"/>
      <c r="D398" s="231" t="s">
        <v>148</v>
      </c>
      <c r="E398" s="240" t="s">
        <v>1</v>
      </c>
      <c r="F398" s="241" t="s">
        <v>941</v>
      </c>
      <c r="G398" s="239"/>
      <c r="H398" s="240" t="s">
        <v>1</v>
      </c>
      <c r="I398" s="242"/>
      <c r="J398" s="239"/>
      <c r="K398" s="239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148</v>
      </c>
      <c r="AU398" s="247" t="s">
        <v>84</v>
      </c>
      <c r="AV398" s="13" t="s">
        <v>82</v>
      </c>
      <c r="AW398" s="13" t="s">
        <v>31</v>
      </c>
      <c r="AX398" s="13" t="s">
        <v>74</v>
      </c>
      <c r="AY398" s="247" t="s">
        <v>134</v>
      </c>
    </row>
    <row r="399" s="14" customFormat="1">
      <c r="A399" s="14"/>
      <c r="B399" s="248"/>
      <c r="C399" s="249"/>
      <c r="D399" s="231" t="s">
        <v>148</v>
      </c>
      <c r="E399" s="250" t="s">
        <v>1</v>
      </c>
      <c r="F399" s="251" t="s">
        <v>540</v>
      </c>
      <c r="G399" s="249"/>
      <c r="H399" s="252">
        <v>12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148</v>
      </c>
      <c r="AU399" s="258" t="s">
        <v>84</v>
      </c>
      <c r="AV399" s="14" t="s">
        <v>84</v>
      </c>
      <c r="AW399" s="14" t="s">
        <v>31</v>
      </c>
      <c r="AX399" s="14" t="s">
        <v>74</v>
      </c>
      <c r="AY399" s="258" t="s">
        <v>134</v>
      </c>
    </row>
    <row r="400" s="13" customFormat="1">
      <c r="A400" s="13"/>
      <c r="B400" s="238"/>
      <c r="C400" s="239"/>
      <c r="D400" s="231" t="s">
        <v>148</v>
      </c>
      <c r="E400" s="240" t="s">
        <v>1</v>
      </c>
      <c r="F400" s="241" t="s">
        <v>942</v>
      </c>
      <c r="G400" s="239"/>
      <c r="H400" s="240" t="s">
        <v>1</v>
      </c>
      <c r="I400" s="242"/>
      <c r="J400" s="239"/>
      <c r="K400" s="239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148</v>
      </c>
      <c r="AU400" s="247" t="s">
        <v>84</v>
      </c>
      <c r="AV400" s="13" t="s">
        <v>82</v>
      </c>
      <c r="AW400" s="13" t="s">
        <v>31</v>
      </c>
      <c r="AX400" s="13" t="s">
        <v>74</v>
      </c>
      <c r="AY400" s="247" t="s">
        <v>134</v>
      </c>
    </row>
    <row r="401" s="14" customFormat="1">
      <c r="A401" s="14"/>
      <c r="B401" s="248"/>
      <c r="C401" s="249"/>
      <c r="D401" s="231" t="s">
        <v>148</v>
      </c>
      <c r="E401" s="250" t="s">
        <v>1</v>
      </c>
      <c r="F401" s="251" t="s">
        <v>7</v>
      </c>
      <c r="G401" s="249"/>
      <c r="H401" s="252">
        <v>21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148</v>
      </c>
      <c r="AU401" s="258" t="s">
        <v>84</v>
      </c>
      <c r="AV401" s="14" t="s">
        <v>84</v>
      </c>
      <c r="AW401" s="14" t="s">
        <v>31</v>
      </c>
      <c r="AX401" s="14" t="s">
        <v>74</v>
      </c>
      <c r="AY401" s="258" t="s">
        <v>134</v>
      </c>
    </row>
    <row r="402" s="13" customFormat="1">
      <c r="A402" s="13"/>
      <c r="B402" s="238"/>
      <c r="C402" s="239"/>
      <c r="D402" s="231" t="s">
        <v>148</v>
      </c>
      <c r="E402" s="240" t="s">
        <v>1</v>
      </c>
      <c r="F402" s="241" t="s">
        <v>943</v>
      </c>
      <c r="G402" s="239"/>
      <c r="H402" s="240" t="s">
        <v>1</v>
      </c>
      <c r="I402" s="242"/>
      <c r="J402" s="239"/>
      <c r="K402" s="239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148</v>
      </c>
      <c r="AU402" s="247" t="s">
        <v>84</v>
      </c>
      <c r="AV402" s="13" t="s">
        <v>82</v>
      </c>
      <c r="AW402" s="13" t="s">
        <v>31</v>
      </c>
      <c r="AX402" s="13" t="s">
        <v>74</v>
      </c>
      <c r="AY402" s="247" t="s">
        <v>134</v>
      </c>
    </row>
    <row r="403" s="14" customFormat="1">
      <c r="A403" s="14"/>
      <c r="B403" s="248"/>
      <c r="C403" s="249"/>
      <c r="D403" s="231" t="s">
        <v>148</v>
      </c>
      <c r="E403" s="250" t="s">
        <v>1</v>
      </c>
      <c r="F403" s="251" t="s">
        <v>658</v>
      </c>
      <c r="G403" s="249"/>
      <c r="H403" s="252">
        <v>18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8" t="s">
        <v>148</v>
      </c>
      <c r="AU403" s="258" t="s">
        <v>84</v>
      </c>
      <c r="AV403" s="14" t="s">
        <v>84</v>
      </c>
      <c r="AW403" s="14" t="s">
        <v>31</v>
      </c>
      <c r="AX403" s="14" t="s">
        <v>74</v>
      </c>
      <c r="AY403" s="258" t="s">
        <v>134</v>
      </c>
    </row>
    <row r="404" s="15" customFormat="1">
      <c r="A404" s="15"/>
      <c r="B404" s="259"/>
      <c r="C404" s="260"/>
      <c r="D404" s="231" t="s">
        <v>148</v>
      </c>
      <c r="E404" s="261" t="s">
        <v>1</v>
      </c>
      <c r="F404" s="262" t="s">
        <v>220</v>
      </c>
      <c r="G404" s="260"/>
      <c r="H404" s="263">
        <v>51</v>
      </c>
      <c r="I404" s="264"/>
      <c r="J404" s="260"/>
      <c r="K404" s="260"/>
      <c r="L404" s="265"/>
      <c r="M404" s="266"/>
      <c r="N404" s="267"/>
      <c r="O404" s="267"/>
      <c r="P404" s="267"/>
      <c r="Q404" s="267"/>
      <c r="R404" s="267"/>
      <c r="S404" s="267"/>
      <c r="T404" s="268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9" t="s">
        <v>148</v>
      </c>
      <c r="AU404" s="269" t="s">
        <v>84</v>
      </c>
      <c r="AV404" s="15" t="s">
        <v>142</v>
      </c>
      <c r="AW404" s="15" t="s">
        <v>31</v>
      </c>
      <c r="AX404" s="15" t="s">
        <v>82</v>
      </c>
      <c r="AY404" s="269" t="s">
        <v>134</v>
      </c>
    </row>
    <row r="405" s="2" customFormat="1" ht="24.15" customHeight="1">
      <c r="A405" s="38"/>
      <c r="B405" s="39"/>
      <c r="C405" s="218" t="s">
        <v>556</v>
      </c>
      <c r="D405" s="218" t="s">
        <v>137</v>
      </c>
      <c r="E405" s="219" t="s">
        <v>944</v>
      </c>
      <c r="F405" s="220" t="s">
        <v>945</v>
      </c>
      <c r="G405" s="221" t="s">
        <v>154</v>
      </c>
      <c r="H405" s="222">
        <v>303.69999999999999</v>
      </c>
      <c r="I405" s="223"/>
      <c r="J405" s="224">
        <f>ROUND(I405*H405,2)</f>
        <v>0</v>
      </c>
      <c r="K405" s="220" t="s">
        <v>141</v>
      </c>
      <c r="L405" s="44"/>
      <c r="M405" s="225" t="s">
        <v>1</v>
      </c>
      <c r="N405" s="226" t="s">
        <v>39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0.01</v>
      </c>
      <c r="T405" s="228">
        <f>S405*H405</f>
        <v>3.0369999999999999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478</v>
      </c>
      <c r="AT405" s="229" t="s">
        <v>137</v>
      </c>
      <c r="AU405" s="229" t="s">
        <v>84</v>
      </c>
      <c r="AY405" s="17" t="s">
        <v>134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82</v>
      </c>
      <c r="BK405" s="230">
        <f>ROUND(I405*H405,2)</f>
        <v>0</v>
      </c>
      <c r="BL405" s="17" t="s">
        <v>478</v>
      </c>
      <c r="BM405" s="229" t="s">
        <v>946</v>
      </c>
    </row>
    <row r="406" s="2" customFormat="1">
      <c r="A406" s="38"/>
      <c r="B406" s="39"/>
      <c r="C406" s="40"/>
      <c r="D406" s="231" t="s">
        <v>144</v>
      </c>
      <c r="E406" s="40"/>
      <c r="F406" s="232" t="s">
        <v>947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144</v>
      </c>
      <c r="AU406" s="17" t="s">
        <v>84</v>
      </c>
    </row>
    <row r="407" s="2" customFormat="1">
      <c r="A407" s="38"/>
      <c r="B407" s="39"/>
      <c r="C407" s="40"/>
      <c r="D407" s="236" t="s">
        <v>146</v>
      </c>
      <c r="E407" s="40"/>
      <c r="F407" s="237" t="s">
        <v>948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146</v>
      </c>
      <c r="AU407" s="17" t="s">
        <v>84</v>
      </c>
    </row>
    <row r="408" s="13" customFormat="1">
      <c r="A408" s="13"/>
      <c r="B408" s="238"/>
      <c r="C408" s="239"/>
      <c r="D408" s="231" t="s">
        <v>148</v>
      </c>
      <c r="E408" s="240" t="s">
        <v>1</v>
      </c>
      <c r="F408" s="241" t="s">
        <v>949</v>
      </c>
      <c r="G408" s="239"/>
      <c r="H408" s="240" t="s">
        <v>1</v>
      </c>
      <c r="I408" s="242"/>
      <c r="J408" s="239"/>
      <c r="K408" s="239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148</v>
      </c>
      <c r="AU408" s="247" t="s">
        <v>84</v>
      </c>
      <c r="AV408" s="13" t="s">
        <v>82</v>
      </c>
      <c r="AW408" s="13" t="s">
        <v>31</v>
      </c>
      <c r="AX408" s="13" t="s">
        <v>74</v>
      </c>
      <c r="AY408" s="247" t="s">
        <v>134</v>
      </c>
    </row>
    <row r="409" s="14" customFormat="1">
      <c r="A409" s="14"/>
      <c r="B409" s="248"/>
      <c r="C409" s="249"/>
      <c r="D409" s="231" t="s">
        <v>148</v>
      </c>
      <c r="E409" s="250" t="s">
        <v>1</v>
      </c>
      <c r="F409" s="251" t="s">
        <v>950</v>
      </c>
      <c r="G409" s="249"/>
      <c r="H409" s="252">
        <v>17.300000000000001</v>
      </c>
      <c r="I409" s="253"/>
      <c r="J409" s="249"/>
      <c r="K409" s="249"/>
      <c r="L409" s="254"/>
      <c r="M409" s="255"/>
      <c r="N409" s="256"/>
      <c r="O409" s="256"/>
      <c r="P409" s="256"/>
      <c r="Q409" s="256"/>
      <c r="R409" s="256"/>
      <c r="S409" s="256"/>
      <c r="T409" s="25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8" t="s">
        <v>148</v>
      </c>
      <c r="AU409" s="258" t="s">
        <v>84</v>
      </c>
      <c r="AV409" s="14" t="s">
        <v>84</v>
      </c>
      <c r="AW409" s="14" t="s">
        <v>31</v>
      </c>
      <c r="AX409" s="14" t="s">
        <v>74</v>
      </c>
      <c r="AY409" s="258" t="s">
        <v>134</v>
      </c>
    </row>
    <row r="410" s="13" customFormat="1">
      <c r="A410" s="13"/>
      <c r="B410" s="238"/>
      <c r="C410" s="239"/>
      <c r="D410" s="231" t="s">
        <v>148</v>
      </c>
      <c r="E410" s="240" t="s">
        <v>1</v>
      </c>
      <c r="F410" s="241" t="s">
        <v>951</v>
      </c>
      <c r="G410" s="239"/>
      <c r="H410" s="240" t="s">
        <v>1</v>
      </c>
      <c r="I410" s="242"/>
      <c r="J410" s="239"/>
      <c r="K410" s="239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148</v>
      </c>
      <c r="AU410" s="247" t="s">
        <v>84</v>
      </c>
      <c r="AV410" s="13" t="s">
        <v>82</v>
      </c>
      <c r="AW410" s="13" t="s">
        <v>31</v>
      </c>
      <c r="AX410" s="13" t="s">
        <v>74</v>
      </c>
      <c r="AY410" s="247" t="s">
        <v>134</v>
      </c>
    </row>
    <row r="411" s="14" customFormat="1">
      <c r="A411" s="14"/>
      <c r="B411" s="248"/>
      <c r="C411" s="249"/>
      <c r="D411" s="231" t="s">
        <v>148</v>
      </c>
      <c r="E411" s="250" t="s">
        <v>1</v>
      </c>
      <c r="F411" s="251" t="s">
        <v>952</v>
      </c>
      <c r="G411" s="249"/>
      <c r="H411" s="252">
        <v>34.600000000000001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148</v>
      </c>
      <c r="AU411" s="258" t="s">
        <v>84</v>
      </c>
      <c r="AV411" s="14" t="s">
        <v>84</v>
      </c>
      <c r="AW411" s="14" t="s">
        <v>31</v>
      </c>
      <c r="AX411" s="14" t="s">
        <v>74</v>
      </c>
      <c r="AY411" s="258" t="s">
        <v>134</v>
      </c>
    </row>
    <row r="412" s="13" customFormat="1">
      <c r="A412" s="13"/>
      <c r="B412" s="238"/>
      <c r="C412" s="239"/>
      <c r="D412" s="231" t="s">
        <v>148</v>
      </c>
      <c r="E412" s="240" t="s">
        <v>1</v>
      </c>
      <c r="F412" s="241" t="s">
        <v>531</v>
      </c>
      <c r="G412" s="239"/>
      <c r="H412" s="240" t="s">
        <v>1</v>
      </c>
      <c r="I412" s="242"/>
      <c r="J412" s="239"/>
      <c r="K412" s="239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148</v>
      </c>
      <c r="AU412" s="247" t="s">
        <v>84</v>
      </c>
      <c r="AV412" s="13" t="s">
        <v>82</v>
      </c>
      <c r="AW412" s="13" t="s">
        <v>31</v>
      </c>
      <c r="AX412" s="13" t="s">
        <v>74</v>
      </c>
      <c r="AY412" s="247" t="s">
        <v>134</v>
      </c>
    </row>
    <row r="413" s="14" customFormat="1">
      <c r="A413" s="14"/>
      <c r="B413" s="248"/>
      <c r="C413" s="249"/>
      <c r="D413" s="231" t="s">
        <v>148</v>
      </c>
      <c r="E413" s="250" t="s">
        <v>1</v>
      </c>
      <c r="F413" s="251" t="s">
        <v>953</v>
      </c>
      <c r="G413" s="249"/>
      <c r="H413" s="252">
        <v>180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148</v>
      </c>
      <c r="AU413" s="258" t="s">
        <v>84</v>
      </c>
      <c r="AV413" s="14" t="s">
        <v>84</v>
      </c>
      <c r="AW413" s="14" t="s">
        <v>31</v>
      </c>
      <c r="AX413" s="14" t="s">
        <v>74</v>
      </c>
      <c r="AY413" s="258" t="s">
        <v>134</v>
      </c>
    </row>
    <row r="414" s="13" customFormat="1">
      <c r="A414" s="13"/>
      <c r="B414" s="238"/>
      <c r="C414" s="239"/>
      <c r="D414" s="231" t="s">
        <v>148</v>
      </c>
      <c r="E414" s="240" t="s">
        <v>1</v>
      </c>
      <c r="F414" s="241" t="s">
        <v>954</v>
      </c>
      <c r="G414" s="239"/>
      <c r="H414" s="240" t="s">
        <v>1</v>
      </c>
      <c r="I414" s="242"/>
      <c r="J414" s="239"/>
      <c r="K414" s="239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148</v>
      </c>
      <c r="AU414" s="247" t="s">
        <v>84</v>
      </c>
      <c r="AV414" s="13" t="s">
        <v>82</v>
      </c>
      <c r="AW414" s="13" t="s">
        <v>31</v>
      </c>
      <c r="AX414" s="13" t="s">
        <v>74</v>
      </c>
      <c r="AY414" s="247" t="s">
        <v>134</v>
      </c>
    </row>
    <row r="415" s="14" customFormat="1">
      <c r="A415" s="14"/>
      <c r="B415" s="248"/>
      <c r="C415" s="249"/>
      <c r="D415" s="231" t="s">
        <v>148</v>
      </c>
      <c r="E415" s="250" t="s">
        <v>1</v>
      </c>
      <c r="F415" s="251" t="s">
        <v>955</v>
      </c>
      <c r="G415" s="249"/>
      <c r="H415" s="252">
        <v>46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148</v>
      </c>
      <c r="AU415" s="258" t="s">
        <v>84</v>
      </c>
      <c r="AV415" s="14" t="s">
        <v>84</v>
      </c>
      <c r="AW415" s="14" t="s">
        <v>31</v>
      </c>
      <c r="AX415" s="14" t="s">
        <v>74</v>
      </c>
      <c r="AY415" s="258" t="s">
        <v>134</v>
      </c>
    </row>
    <row r="416" s="13" customFormat="1">
      <c r="A416" s="13"/>
      <c r="B416" s="238"/>
      <c r="C416" s="239"/>
      <c r="D416" s="231" t="s">
        <v>148</v>
      </c>
      <c r="E416" s="240" t="s">
        <v>1</v>
      </c>
      <c r="F416" s="241" t="s">
        <v>956</v>
      </c>
      <c r="G416" s="239"/>
      <c r="H416" s="240" t="s">
        <v>1</v>
      </c>
      <c r="I416" s="242"/>
      <c r="J416" s="239"/>
      <c r="K416" s="239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148</v>
      </c>
      <c r="AU416" s="247" t="s">
        <v>84</v>
      </c>
      <c r="AV416" s="13" t="s">
        <v>82</v>
      </c>
      <c r="AW416" s="13" t="s">
        <v>31</v>
      </c>
      <c r="AX416" s="13" t="s">
        <v>74</v>
      </c>
      <c r="AY416" s="247" t="s">
        <v>134</v>
      </c>
    </row>
    <row r="417" s="14" customFormat="1">
      <c r="A417" s="14"/>
      <c r="B417" s="248"/>
      <c r="C417" s="249"/>
      <c r="D417" s="231" t="s">
        <v>148</v>
      </c>
      <c r="E417" s="250" t="s">
        <v>1</v>
      </c>
      <c r="F417" s="251" t="s">
        <v>957</v>
      </c>
      <c r="G417" s="249"/>
      <c r="H417" s="252">
        <v>10.199999999999999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148</v>
      </c>
      <c r="AU417" s="258" t="s">
        <v>84</v>
      </c>
      <c r="AV417" s="14" t="s">
        <v>84</v>
      </c>
      <c r="AW417" s="14" t="s">
        <v>31</v>
      </c>
      <c r="AX417" s="14" t="s">
        <v>74</v>
      </c>
      <c r="AY417" s="258" t="s">
        <v>134</v>
      </c>
    </row>
    <row r="418" s="13" customFormat="1">
      <c r="A418" s="13"/>
      <c r="B418" s="238"/>
      <c r="C418" s="239"/>
      <c r="D418" s="231" t="s">
        <v>148</v>
      </c>
      <c r="E418" s="240" t="s">
        <v>1</v>
      </c>
      <c r="F418" s="241" t="s">
        <v>958</v>
      </c>
      <c r="G418" s="239"/>
      <c r="H418" s="240" t="s">
        <v>1</v>
      </c>
      <c r="I418" s="242"/>
      <c r="J418" s="239"/>
      <c r="K418" s="239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148</v>
      </c>
      <c r="AU418" s="247" t="s">
        <v>84</v>
      </c>
      <c r="AV418" s="13" t="s">
        <v>82</v>
      </c>
      <c r="AW418" s="13" t="s">
        <v>31</v>
      </c>
      <c r="AX418" s="13" t="s">
        <v>74</v>
      </c>
      <c r="AY418" s="247" t="s">
        <v>134</v>
      </c>
    </row>
    <row r="419" s="14" customFormat="1">
      <c r="A419" s="14"/>
      <c r="B419" s="248"/>
      <c r="C419" s="249"/>
      <c r="D419" s="231" t="s">
        <v>148</v>
      </c>
      <c r="E419" s="250" t="s">
        <v>1</v>
      </c>
      <c r="F419" s="251" t="s">
        <v>959</v>
      </c>
      <c r="G419" s="249"/>
      <c r="H419" s="252">
        <v>15.6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8" t="s">
        <v>148</v>
      </c>
      <c r="AU419" s="258" t="s">
        <v>84</v>
      </c>
      <c r="AV419" s="14" t="s">
        <v>84</v>
      </c>
      <c r="AW419" s="14" t="s">
        <v>31</v>
      </c>
      <c r="AX419" s="14" t="s">
        <v>74</v>
      </c>
      <c r="AY419" s="258" t="s">
        <v>134</v>
      </c>
    </row>
    <row r="420" s="15" customFormat="1">
      <c r="A420" s="15"/>
      <c r="B420" s="259"/>
      <c r="C420" s="260"/>
      <c r="D420" s="231" t="s">
        <v>148</v>
      </c>
      <c r="E420" s="261" t="s">
        <v>1</v>
      </c>
      <c r="F420" s="262" t="s">
        <v>220</v>
      </c>
      <c r="G420" s="260"/>
      <c r="H420" s="263">
        <v>303.69999999999999</v>
      </c>
      <c r="I420" s="264"/>
      <c r="J420" s="260"/>
      <c r="K420" s="260"/>
      <c r="L420" s="265"/>
      <c r="M420" s="266"/>
      <c r="N420" s="267"/>
      <c r="O420" s="267"/>
      <c r="P420" s="267"/>
      <c r="Q420" s="267"/>
      <c r="R420" s="267"/>
      <c r="S420" s="267"/>
      <c r="T420" s="26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9" t="s">
        <v>148</v>
      </c>
      <c r="AU420" s="269" t="s">
        <v>84</v>
      </c>
      <c r="AV420" s="15" t="s">
        <v>142</v>
      </c>
      <c r="AW420" s="15" t="s">
        <v>31</v>
      </c>
      <c r="AX420" s="15" t="s">
        <v>82</v>
      </c>
      <c r="AY420" s="269" t="s">
        <v>134</v>
      </c>
    </row>
    <row r="421" s="2" customFormat="1" ht="24.15" customHeight="1">
      <c r="A421" s="38"/>
      <c r="B421" s="39"/>
      <c r="C421" s="218" t="s">
        <v>474</v>
      </c>
      <c r="D421" s="218" t="s">
        <v>137</v>
      </c>
      <c r="E421" s="219" t="s">
        <v>557</v>
      </c>
      <c r="F421" s="220" t="s">
        <v>558</v>
      </c>
      <c r="G421" s="221" t="s">
        <v>154</v>
      </c>
      <c r="H421" s="222">
        <v>113.40000000000001</v>
      </c>
      <c r="I421" s="223"/>
      <c r="J421" s="224">
        <f>ROUND(I421*H421,2)</f>
        <v>0</v>
      </c>
      <c r="K421" s="220" t="s">
        <v>141</v>
      </c>
      <c r="L421" s="44"/>
      <c r="M421" s="225" t="s">
        <v>1</v>
      </c>
      <c r="N421" s="226" t="s">
        <v>39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0.017000000000000001</v>
      </c>
      <c r="T421" s="228">
        <f>S421*H421</f>
        <v>1.9278000000000002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478</v>
      </c>
      <c r="AT421" s="229" t="s">
        <v>137</v>
      </c>
      <c r="AU421" s="229" t="s">
        <v>84</v>
      </c>
      <c r="AY421" s="17" t="s">
        <v>134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82</v>
      </c>
      <c r="BK421" s="230">
        <f>ROUND(I421*H421,2)</f>
        <v>0</v>
      </c>
      <c r="BL421" s="17" t="s">
        <v>478</v>
      </c>
      <c r="BM421" s="229" t="s">
        <v>960</v>
      </c>
    </row>
    <row r="422" s="2" customFormat="1">
      <c r="A422" s="38"/>
      <c r="B422" s="39"/>
      <c r="C422" s="40"/>
      <c r="D422" s="231" t="s">
        <v>144</v>
      </c>
      <c r="E422" s="40"/>
      <c r="F422" s="232" t="s">
        <v>560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144</v>
      </c>
      <c r="AU422" s="17" t="s">
        <v>84</v>
      </c>
    </row>
    <row r="423" s="2" customFormat="1">
      <c r="A423" s="38"/>
      <c r="B423" s="39"/>
      <c r="C423" s="40"/>
      <c r="D423" s="236" t="s">
        <v>146</v>
      </c>
      <c r="E423" s="40"/>
      <c r="F423" s="237" t="s">
        <v>561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146</v>
      </c>
      <c r="AU423" s="17" t="s">
        <v>84</v>
      </c>
    </row>
    <row r="424" s="13" customFormat="1">
      <c r="A424" s="13"/>
      <c r="B424" s="238"/>
      <c r="C424" s="239"/>
      <c r="D424" s="231" t="s">
        <v>148</v>
      </c>
      <c r="E424" s="240" t="s">
        <v>1</v>
      </c>
      <c r="F424" s="241" t="s">
        <v>961</v>
      </c>
      <c r="G424" s="239"/>
      <c r="H424" s="240" t="s">
        <v>1</v>
      </c>
      <c r="I424" s="242"/>
      <c r="J424" s="239"/>
      <c r="K424" s="239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148</v>
      </c>
      <c r="AU424" s="247" t="s">
        <v>84</v>
      </c>
      <c r="AV424" s="13" t="s">
        <v>82</v>
      </c>
      <c r="AW424" s="13" t="s">
        <v>31</v>
      </c>
      <c r="AX424" s="13" t="s">
        <v>74</v>
      </c>
      <c r="AY424" s="247" t="s">
        <v>134</v>
      </c>
    </row>
    <row r="425" s="14" customFormat="1">
      <c r="A425" s="14"/>
      <c r="B425" s="248"/>
      <c r="C425" s="249"/>
      <c r="D425" s="231" t="s">
        <v>148</v>
      </c>
      <c r="E425" s="250" t="s">
        <v>1</v>
      </c>
      <c r="F425" s="251" t="s">
        <v>962</v>
      </c>
      <c r="G425" s="249"/>
      <c r="H425" s="252">
        <v>113.40000000000001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148</v>
      </c>
      <c r="AU425" s="258" t="s">
        <v>84</v>
      </c>
      <c r="AV425" s="14" t="s">
        <v>84</v>
      </c>
      <c r="AW425" s="14" t="s">
        <v>31</v>
      </c>
      <c r="AX425" s="14" t="s">
        <v>82</v>
      </c>
      <c r="AY425" s="258" t="s">
        <v>134</v>
      </c>
    </row>
    <row r="426" s="2" customFormat="1" ht="24.15" customHeight="1">
      <c r="A426" s="38"/>
      <c r="B426" s="39"/>
      <c r="C426" s="218" t="s">
        <v>658</v>
      </c>
      <c r="D426" s="218" t="s">
        <v>137</v>
      </c>
      <c r="E426" s="219" t="s">
        <v>566</v>
      </c>
      <c r="F426" s="220" t="s">
        <v>567</v>
      </c>
      <c r="G426" s="221" t="s">
        <v>140</v>
      </c>
      <c r="H426" s="222">
        <v>114.56</v>
      </c>
      <c r="I426" s="223"/>
      <c r="J426" s="224">
        <f>ROUND(I426*H426,2)</f>
        <v>0</v>
      </c>
      <c r="K426" s="220" t="s">
        <v>141</v>
      </c>
      <c r="L426" s="44"/>
      <c r="M426" s="225" t="s">
        <v>1</v>
      </c>
      <c r="N426" s="226" t="s">
        <v>39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0.040000000000000001</v>
      </c>
      <c r="T426" s="228">
        <f>S426*H426</f>
        <v>4.5823999999999998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478</v>
      </c>
      <c r="AT426" s="229" t="s">
        <v>137</v>
      </c>
      <c r="AU426" s="229" t="s">
        <v>84</v>
      </c>
      <c r="AY426" s="17" t="s">
        <v>134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82</v>
      </c>
      <c r="BK426" s="230">
        <f>ROUND(I426*H426,2)</f>
        <v>0</v>
      </c>
      <c r="BL426" s="17" t="s">
        <v>478</v>
      </c>
      <c r="BM426" s="229" t="s">
        <v>963</v>
      </c>
    </row>
    <row r="427" s="2" customFormat="1">
      <c r="A427" s="38"/>
      <c r="B427" s="39"/>
      <c r="C427" s="40"/>
      <c r="D427" s="231" t="s">
        <v>144</v>
      </c>
      <c r="E427" s="40"/>
      <c r="F427" s="232" t="s">
        <v>569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144</v>
      </c>
      <c r="AU427" s="17" t="s">
        <v>84</v>
      </c>
    </row>
    <row r="428" s="2" customFormat="1">
      <c r="A428" s="38"/>
      <c r="B428" s="39"/>
      <c r="C428" s="40"/>
      <c r="D428" s="236" t="s">
        <v>146</v>
      </c>
      <c r="E428" s="40"/>
      <c r="F428" s="237" t="s">
        <v>570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146</v>
      </c>
      <c r="AU428" s="17" t="s">
        <v>84</v>
      </c>
    </row>
    <row r="429" s="13" customFormat="1">
      <c r="A429" s="13"/>
      <c r="B429" s="238"/>
      <c r="C429" s="239"/>
      <c r="D429" s="231" t="s">
        <v>148</v>
      </c>
      <c r="E429" s="240" t="s">
        <v>1</v>
      </c>
      <c r="F429" s="241" t="s">
        <v>964</v>
      </c>
      <c r="G429" s="239"/>
      <c r="H429" s="240" t="s">
        <v>1</v>
      </c>
      <c r="I429" s="242"/>
      <c r="J429" s="239"/>
      <c r="K429" s="239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148</v>
      </c>
      <c r="AU429" s="247" t="s">
        <v>84</v>
      </c>
      <c r="AV429" s="13" t="s">
        <v>82</v>
      </c>
      <c r="AW429" s="13" t="s">
        <v>31</v>
      </c>
      <c r="AX429" s="13" t="s">
        <v>74</v>
      </c>
      <c r="AY429" s="247" t="s">
        <v>134</v>
      </c>
    </row>
    <row r="430" s="14" customFormat="1">
      <c r="A430" s="14"/>
      <c r="B430" s="248"/>
      <c r="C430" s="249"/>
      <c r="D430" s="231" t="s">
        <v>148</v>
      </c>
      <c r="E430" s="250" t="s">
        <v>1</v>
      </c>
      <c r="F430" s="251" t="s">
        <v>746</v>
      </c>
      <c r="G430" s="249"/>
      <c r="H430" s="252">
        <v>105.95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148</v>
      </c>
      <c r="AU430" s="258" t="s">
        <v>84</v>
      </c>
      <c r="AV430" s="14" t="s">
        <v>84</v>
      </c>
      <c r="AW430" s="14" t="s">
        <v>31</v>
      </c>
      <c r="AX430" s="14" t="s">
        <v>74</v>
      </c>
      <c r="AY430" s="258" t="s">
        <v>134</v>
      </c>
    </row>
    <row r="431" s="13" customFormat="1">
      <c r="A431" s="13"/>
      <c r="B431" s="238"/>
      <c r="C431" s="239"/>
      <c r="D431" s="231" t="s">
        <v>148</v>
      </c>
      <c r="E431" s="240" t="s">
        <v>1</v>
      </c>
      <c r="F431" s="241" t="s">
        <v>965</v>
      </c>
      <c r="G431" s="239"/>
      <c r="H431" s="240" t="s">
        <v>1</v>
      </c>
      <c r="I431" s="242"/>
      <c r="J431" s="239"/>
      <c r="K431" s="239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148</v>
      </c>
      <c r="AU431" s="247" t="s">
        <v>84</v>
      </c>
      <c r="AV431" s="13" t="s">
        <v>82</v>
      </c>
      <c r="AW431" s="13" t="s">
        <v>31</v>
      </c>
      <c r="AX431" s="13" t="s">
        <v>74</v>
      </c>
      <c r="AY431" s="247" t="s">
        <v>134</v>
      </c>
    </row>
    <row r="432" s="14" customFormat="1">
      <c r="A432" s="14"/>
      <c r="B432" s="248"/>
      <c r="C432" s="249"/>
      <c r="D432" s="231" t="s">
        <v>148</v>
      </c>
      <c r="E432" s="250" t="s">
        <v>1</v>
      </c>
      <c r="F432" s="251" t="s">
        <v>966</v>
      </c>
      <c r="G432" s="249"/>
      <c r="H432" s="252">
        <v>8.6099999999999994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8" t="s">
        <v>148</v>
      </c>
      <c r="AU432" s="258" t="s">
        <v>84</v>
      </c>
      <c r="AV432" s="14" t="s">
        <v>84</v>
      </c>
      <c r="AW432" s="14" t="s">
        <v>31</v>
      </c>
      <c r="AX432" s="14" t="s">
        <v>74</v>
      </c>
      <c r="AY432" s="258" t="s">
        <v>134</v>
      </c>
    </row>
    <row r="433" s="15" customFormat="1">
      <c r="A433" s="15"/>
      <c r="B433" s="259"/>
      <c r="C433" s="260"/>
      <c r="D433" s="231" t="s">
        <v>148</v>
      </c>
      <c r="E433" s="261" t="s">
        <v>1</v>
      </c>
      <c r="F433" s="262" t="s">
        <v>220</v>
      </c>
      <c r="G433" s="260"/>
      <c r="H433" s="263">
        <v>114.56</v>
      </c>
      <c r="I433" s="264"/>
      <c r="J433" s="260"/>
      <c r="K433" s="260"/>
      <c r="L433" s="265"/>
      <c r="M433" s="266"/>
      <c r="N433" s="267"/>
      <c r="O433" s="267"/>
      <c r="P433" s="267"/>
      <c r="Q433" s="267"/>
      <c r="R433" s="267"/>
      <c r="S433" s="267"/>
      <c r="T433" s="26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9" t="s">
        <v>148</v>
      </c>
      <c r="AU433" s="269" t="s">
        <v>84</v>
      </c>
      <c r="AV433" s="15" t="s">
        <v>142</v>
      </c>
      <c r="AW433" s="15" t="s">
        <v>31</v>
      </c>
      <c r="AX433" s="15" t="s">
        <v>82</v>
      </c>
      <c r="AY433" s="269" t="s">
        <v>134</v>
      </c>
    </row>
    <row r="434" s="12" customFormat="1" ht="22.8" customHeight="1">
      <c r="A434" s="12"/>
      <c r="B434" s="202"/>
      <c r="C434" s="203"/>
      <c r="D434" s="204" t="s">
        <v>73</v>
      </c>
      <c r="E434" s="216" t="s">
        <v>572</v>
      </c>
      <c r="F434" s="216" t="s">
        <v>573</v>
      </c>
      <c r="G434" s="203"/>
      <c r="H434" s="203"/>
      <c r="I434" s="206"/>
      <c r="J434" s="217">
        <f>BK434</f>
        <v>0</v>
      </c>
      <c r="K434" s="203"/>
      <c r="L434" s="208"/>
      <c r="M434" s="209"/>
      <c r="N434" s="210"/>
      <c r="O434" s="210"/>
      <c r="P434" s="211">
        <f>SUM(P435:P458)</f>
        <v>0</v>
      </c>
      <c r="Q434" s="210"/>
      <c r="R434" s="211">
        <f>SUM(R435:R458)</f>
        <v>0</v>
      </c>
      <c r="S434" s="210"/>
      <c r="T434" s="212">
        <f>SUM(T435:T458)</f>
        <v>0.76400439999999992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3" t="s">
        <v>84</v>
      </c>
      <c r="AT434" s="214" t="s">
        <v>73</v>
      </c>
      <c r="AU434" s="214" t="s">
        <v>82</v>
      </c>
      <c r="AY434" s="213" t="s">
        <v>134</v>
      </c>
      <c r="BK434" s="215">
        <f>SUM(BK435:BK458)</f>
        <v>0</v>
      </c>
    </row>
    <row r="435" s="2" customFormat="1" ht="16.5" customHeight="1">
      <c r="A435" s="38"/>
      <c r="B435" s="39"/>
      <c r="C435" s="218" t="s">
        <v>7</v>
      </c>
      <c r="D435" s="218" t="s">
        <v>137</v>
      </c>
      <c r="E435" s="219" t="s">
        <v>967</v>
      </c>
      <c r="F435" s="220" t="s">
        <v>968</v>
      </c>
      <c r="G435" s="221" t="s">
        <v>140</v>
      </c>
      <c r="H435" s="222">
        <v>13.26</v>
      </c>
      <c r="I435" s="223"/>
      <c r="J435" s="224">
        <f>ROUND(I435*H435,2)</f>
        <v>0</v>
      </c>
      <c r="K435" s="220" t="s">
        <v>141</v>
      </c>
      <c r="L435" s="44"/>
      <c r="M435" s="225" t="s">
        <v>1</v>
      </c>
      <c r="N435" s="226" t="s">
        <v>39</v>
      </c>
      <c r="O435" s="91"/>
      <c r="P435" s="227">
        <f>O435*H435</f>
        <v>0</v>
      </c>
      <c r="Q435" s="227">
        <v>0</v>
      </c>
      <c r="R435" s="227">
        <f>Q435*H435</f>
        <v>0</v>
      </c>
      <c r="S435" s="227">
        <v>0.00594</v>
      </c>
      <c r="T435" s="228">
        <f>S435*H435</f>
        <v>0.078764399999999998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478</v>
      </c>
      <c r="AT435" s="229" t="s">
        <v>137</v>
      </c>
      <c r="AU435" s="229" t="s">
        <v>84</v>
      </c>
      <c r="AY435" s="17" t="s">
        <v>134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82</v>
      </c>
      <c r="BK435" s="230">
        <f>ROUND(I435*H435,2)</f>
        <v>0</v>
      </c>
      <c r="BL435" s="17" t="s">
        <v>478</v>
      </c>
      <c r="BM435" s="229" t="s">
        <v>969</v>
      </c>
    </row>
    <row r="436" s="2" customFormat="1">
      <c r="A436" s="38"/>
      <c r="B436" s="39"/>
      <c r="C436" s="40"/>
      <c r="D436" s="231" t="s">
        <v>144</v>
      </c>
      <c r="E436" s="40"/>
      <c r="F436" s="232" t="s">
        <v>970</v>
      </c>
      <c r="G436" s="40"/>
      <c r="H436" s="40"/>
      <c r="I436" s="233"/>
      <c r="J436" s="40"/>
      <c r="K436" s="40"/>
      <c r="L436" s="44"/>
      <c r="M436" s="234"/>
      <c r="N436" s="23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144</v>
      </c>
      <c r="AU436" s="17" t="s">
        <v>84</v>
      </c>
    </row>
    <row r="437" s="2" customFormat="1">
      <c r="A437" s="38"/>
      <c r="B437" s="39"/>
      <c r="C437" s="40"/>
      <c r="D437" s="236" t="s">
        <v>146</v>
      </c>
      <c r="E437" s="40"/>
      <c r="F437" s="237" t="s">
        <v>971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146</v>
      </c>
      <c r="AU437" s="17" t="s">
        <v>84</v>
      </c>
    </row>
    <row r="438" s="13" customFormat="1">
      <c r="A438" s="13"/>
      <c r="B438" s="238"/>
      <c r="C438" s="239"/>
      <c r="D438" s="231" t="s">
        <v>148</v>
      </c>
      <c r="E438" s="240" t="s">
        <v>1</v>
      </c>
      <c r="F438" s="241" t="s">
        <v>934</v>
      </c>
      <c r="G438" s="239"/>
      <c r="H438" s="240" t="s">
        <v>1</v>
      </c>
      <c r="I438" s="242"/>
      <c r="J438" s="239"/>
      <c r="K438" s="239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148</v>
      </c>
      <c r="AU438" s="247" t="s">
        <v>84</v>
      </c>
      <c r="AV438" s="13" t="s">
        <v>82</v>
      </c>
      <c r="AW438" s="13" t="s">
        <v>31</v>
      </c>
      <c r="AX438" s="13" t="s">
        <v>74</v>
      </c>
      <c r="AY438" s="247" t="s">
        <v>134</v>
      </c>
    </row>
    <row r="439" s="14" customFormat="1">
      <c r="A439" s="14"/>
      <c r="B439" s="248"/>
      <c r="C439" s="249"/>
      <c r="D439" s="231" t="s">
        <v>148</v>
      </c>
      <c r="E439" s="250" t="s">
        <v>1</v>
      </c>
      <c r="F439" s="251" t="s">
        <v>935</v>
      </c>
      <c r="G439" s="249"/>
      <c r="H439" s="252">
        <v>13.26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8" t="s">
        <v>148</v>
      </c>
      <c r="AU439" s="258" t="s">
        <v>84</v>
      </c>
      <c r="AV439" s="14" t="s">
        <v>84</v>
      </c>
      <c r="AW439" s="14" t="s">
        <v>31</v>
      </c>
      <c r="AX439" s="14" t="s">
        <v>82</v>
      </c>
      <c r="AY439" s="258" t="s">
        <v>134</v>
      </c>
    </row>
    <row r="440" s="2" customFormat="1" ht="16.5" customHeight="1">
      <c r="A440" s="38"/>
      <c r="B440" s="39"/>
      <c r="C440" s="218" t="s">
        <v>485</v>
      </c>
      <c r="D440" s="218" t="s">
        <v>137</v>
      </c>
      <c r="E440" s="219" t="s">
        <v>591</v>
      </c>
      <c r="F440" s="220" t="s">
        <v>592</v>
      </c>
      <c r="G440" s="221" t="s">
        <v>280</v>
      </c>
      <c r="H440" s="222">
        <v>1</v>
      </c>
      <c r="I440" s="223"/>
      <c r="J440" s="224">
        <f>ROUND(I440*H440,2)</f>
        <v>0</v>
      </c>
      <c r="K440" s="220" t="s">
        <v>141</v>
      </c>
      <c r="L440" s="44"/>
      <c r="M440" s="225" t="s">
        <v>1</v>
      </c>
      <c r="N440" s="226" t="s">
        <v>39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0.014999999999999999</v>
      </c>
      <c r="T440" s="228">
        <f>S440*H440</f>
        <v>0.014999999999999999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478</v>
      </c>
      <c r="AT440" s="229" t="s">
        <v>137</v>
      </c>
      <c r="AU440" s="229" t="s">
        <v>84</v>
      </c>
      <c r="AY440" s="17" t="s">
        <v>134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82</v>
      </c>
      <c r="BK440" s="230">
        <f>ROUND(I440*H440,2)</f>
        <v>0</v>
      </c>
      <c r="BL440" s="17" t="s">
        <v>478</v>
      </c>
      <c r="BM440" s="229" t="s">
        <v>972</v>
      </c>
    </row>
    <row r="441" s="2" customFormat="1">
      <c r="A441" s="38"/>
      <c r="B441" s="39"/>
      <c r="C441" s="40"/>
      <c r="D441" s="231" t="s">
        <v>144</v>
      </c>
      <c r="E441" s="40"/>
      <c r="F441" s="232" t="s">
        <v>594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144</v>
      </c>
      <c r="AU441" s="17" t="s">
        <v>84</v>
      </c>
    </row>
    <row r="442" s="2" customFormat="1">
      <c r="A442" s="38"/>
      <c r="B442" s="39"/>
      <c r="C442" s="40"/>
      <c r="D442" s="236" t="s">
        <v>146</v>
      </c>
      <c r="E442" s="40"/>
      <c r="F442" s="237" t="s">
        <v>595</v>
      </c>
      <c r="G442" s="40"/>
      <c r="H442" s="40"/>
      <c r="I442" s="233"/>
      <c r="J442" s="40"/>
      <c r="K442" s="40"/>
      <c r="L442" s="44"/>
      <c r="M442" s="234"/>
      <c r="N442" s="235"/>
      <c r="O442" s="91"/>
      <c r="P442" s="91"/>
      <c r="Q442" s="91"/>
      <c r="R442" s="91"/>
      <c r="S442" s="91"/>
      <c r="T442" s="92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146</v>
      </c>
      <c r="AU442" s="17" t="s">
        <v>84</v>
      </c>
    </row>
    <row r="443" s="2" customFormat="1" ht="16.5" customHeight="1">
      <c r="A443" s="38"/>
      <c r="B443" s="39"/>
      <c r="C443" s="218" t="s">
        <v>308</v>
      </c>
      <c r="D443" s="218" t="s">
        <v>137</v>
      </c>
      <c r="E443" s="219" t="s">
        <v>609</v>
      </c>
      <c r="F443" s="220" t="s">
        <v>610</v>
      </c>
      <c r="G443" s="221" t="s">
        <v>154</v>
      </c>
      <c r="H443" s="222">
        <v>51.600000000000001</v>
      </c>
      <c r="I443" s="223"/>
      <c r="J443" s="224">
        <f>ROUND(I443*H443,2)</f>
        <v>0</v>
      </c>
      <c r="K443" s="220" t="s">
        <v>141</v>
      </c>
      <c r="L443" s="44"/>
      <c r="M443" s="225" t="s">
        <v>1</v>
      </c>
      <c r="N443" s="226" t="s">
        <v>39</v>
      </c>
      <c r="O443" s="91"/>
      <c r="P443" s="227">
        <f>O443*H443</f>
        <v>0</v>
      </c>
      <c r="Q443" s="227">
        <v>0</v>
      </c>
      <c r="R443" s="227">
        <f>Q443*H443</f>
        <v>0</v>
      </c>
      <c r="S443" s="227">
        <v>0.0025999999999999999</v>
      </c>
      <c r="T443" s="228">
        <f>S443*H443</f>
        <v>0.13416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478</v>
      </c>
      <c r="AT443" s="229" t="s">
        <v>137</v>
      </c>
      <c r="AU443" s="229" t="s">
        <v>84</v>
      </c>
      <c r="AY443" s="17" t="s">
        <v>134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82</v>
      </c>
      <c r="BK443" s="230">
        <f>ROUND(I443*H443,2)</f>
        <v>0</v>
      </c>
      <c r="BL443" s="17" t="s">
        <v>478</v>
      </c>
      <c r="BM443" s="229" t="s">
        <v>973</v>
      </c>
    </row>
    <row r="444" s="2" customFormat="1">
      <c r="A444" s="38"/>
      <c r="B444" s="39"/>
      <c r="C444" s="40"/>
      <c r="D444" s="231" t="s">
        <v>144</v>
      </c>
      <c r="E444" s="40"/>
      <c r="F444" s="232" t="s">
        <v>612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144</v>
      </c>
      <c r="AU444" s="17" t="s">
        <v>84</v>
      </c>
    </row>
    <row r="445" s="2" customFormat="1">
      <c r="A445" s="38"/>
      <c r="B445" s="39"/>
      <c r="C445" s="40"/>
      <c r="D445" s="236" t="s">
        <v>146</v>
      </c>
      <c r="E445" s="40"/>
      <c r="F445" s="237" t="s">
        <v>613</v>
      </c>
      <c r="G445" s="40"/>
      <c r="H445" s="40"/>
      <c r="I445" s="233"/>
      <c r="J445" s="40"/>
      <c r="K445" s="40"/>
      <c r="L445" s="44"/>
      <c r="M445" s="234"/>
      <c r="N445" s="235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146</v>
      </c>
      <c r="AU445" s="17" t="s">
        <v>84</v>
      </c>
    </row>
    <row r="446" s="13" customFormat="1">
      <c r="A446" s="13"/>
      <c r="B446" s="238"/>
      <c r="C446" s="239"/>
      <c r="D446" s="231" t="s">
        <v>148</v>
      </c>
      <c r="E446" s="240" t="s">
        <v>1</v>
      </c>
      <c r="F446" s="241" t="s">
        <v>974</v>
      </c>
      <c r="G446" s="239"/>
      <c r="H446" s="240" t="s">
        <v>1</v>
      </c>
      <c r="I446" s="242"/>
      <c r="J446" s="239"/>
      <c r="K446" s="239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148</v>
      </c>
      <c r="AU446" s="247" t="s">
        <v>84</v>
      </c>
      <c r="AV446" s="13" t="s">
        <v>82</v>
      </c>
      <c r="AW446" s="13" t="s">
        <v>31</v>
      </c>
      <c r="AX446" s="13" t="s">
        <v>74</v>
      </c>
      <c r="AY446" s="247" t="s">
        <v>134</v>
      </c>
    </row>
    <row r="447" s="14" customFormat="1">
      <c r="A447" s="14"/>
      <c r="B447" s="248"/>
      <c r="C447" s="249"/>
      <c r="D447" s="231" t="s">
        <v>148</v>
      </c>
      <c r="E447" s="250" t="s">
        <v>1</v>
      </c>
      <c r="F447" s="251" t="s">
        <v>952</v>
      </c>
      <c r="G447" s="249"/>
      <c r="H447" s="252">
        <v>34.600000000000001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148</v>
      </c>
      <c r="AU447" s="258" t="s">
        <v>84</v>
      </c>
      <c r="AV447" s="14" t="s">
        <v>84</v>
      </c>
      <c r="AW447" s="14" t="s">
        <v>31</v>
      </c>
      <c r="AX447" s="14" t="s">
        <v>74</v>
      </c>
      <c r="AY447" s="258" t="s">
        <v>134</v>
      </c>
    </row>
    <row r="448" s="13" customFormat="1">
      <c r="A448" s="13"/>
      <c r="B448" s="238"/>
      <c r="C448" s="239"/>
      <c r="D448" s="231" t="s">
        <v>148</v>
      </c>
      <c r="E448" s="240" t="s">
        <v>1</v>
      </c>
      <c r="F448" s="241" t="s">
        <v>975</v>
      </c>
      <c r="G448" s="239"/>
      <c r="H448" s="240" t="s">
        <v>1</v>
      </c>
      <c r="I448" s="242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148</v>
      </c>
      <c r="AU448" s="247" t="s">
        <v>84</v>
      </c>
      <c r="AV448" s="13" t="s">
        <v>82</v>
      </c>
      <c r="AW448" s="13" t="s">
        <v>31</v>
      </c>
      <c r="AX448" s="13" t="s">
        <v>74</v>
      </c>
      <c r="AY448" s="247" t="s">
        <v>134</v>
      </c>
    </row>
    <row r="449" s="14" customFormat="1">
      <c r="A449" s="14"/>
      <c r="B449" s="248"/>
      <c r="C449" s="249"/>
      <c r="D449" s="231" t="s">
        <v>148</v>
      </c>
      <c r="E449" s="250" t="s">
        <v>1</v>
      </c>
      <c r="F449" s="251" t="s">
        <v>976</v>
      </c>
      <c r="G449" s="249"/>
      <c r="H449" s="252">
        <v>17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148</v>
      </c>
      <c r="AU449" s="258" t="s">
        <v>84</v>
      </c>
      <c r="AV449" s="14" t="s">
        <v>84</v>
      </c>
      <c r="AW449" s="14" t="s">
        <v>31</v>
      </c>
      <c r="AX449" s="14" t="s">
        <v>74</v>
      </c>
      <c r="AY449" s="258" t="s">
        <v>134</v>
      </c>
    </row>
    <row r="450" s="15" customFormat="1">
      <c r="A450" s="15"/>
      <c r="B450" s="259"/>
      <c r="C450" s="260"/>
      <c r="D450" s="231" t="s">
        <v>148</v>
      </c>
      <c r="E450" s="261" t="s">
        <v>1</v>
      </c>
      <c r="F450" s="262" t="s">
        <v>220</v>
      </c>
      <c r="G450" s="260"/>
      <c r="H450" s="263">
        <v>51.600000000000001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9" t="s">
        <v>148</v>
      </c>
      <c r="AU450" s="269" t="s">
        <v>84</v>
      </c>
      <c r="AV450" s="15" t="s">
        <v>142</v>
      </c>
      <c r="AW450" s="15" t="s">
        <v>31</v>
      </c>
      <c r="AX450" s="15" t="s">
        <v>82</v>
      </c>
      <c r="AY450" s="269" t="s">
        <v>134</v>
      </c>
    </row>
    <row r="451" s="2" customFormat="1" ht="16.5" customHeight="1">
      <c r="A451" s="38"/>
      <c r="B451" s="39"/>
      <c r="C451" s="218" t="s">
        <v>504</v>
      </c>
      <c r="D451" s="218" t="s">
        <v>137</v>
      </c>
      <c r="E451" s="219" t="s">
        <v>977</v>
      </c>
      <c r="F451" s="220" t="s">
        <v>978</v>
      </c>
      <c r="G451" s="221" t="s">
        <v>280</v>
      </c>
      <c r="H451" s="222">
        <v>52</v>
      </c>
      <c r="I451" s="223"/>
      <c r="J451" s="224">
        <f>ROUND(I451*H451,2)</f>
        <v>0</v>
      </c>
      <c r="K451" s="220" t="s">
        <v>141</v>
      </c>
      <c r="L451" s="44"/>
      <c r="M451" s="225" t="s">
        <v>1</v>
      </c>
      <c r="N451" s="226" t="s">
        <v>39</v>
      </c>
      <c r="O451" s="91"/>
      <c r="P451" s="227">
        <f>O451*H451</f>
        <v>0</v>
      </c>
      <c r="Q451" s="227">
        <v>0</v>
      </c>
      <c r="R451" s="227">
        <f>Q451*H451</f>
        <v>0</v>
      </c>
      <c r="S451" s="227">
        <v>0.0094000000000000004</v>
      </c>
      <c r="T451" s="228">
        <f>S451*H451</f>
        <v>0.48880000000000001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9" t="s">
        <v>478</v>
      </c>
      <c r="AT451" s="229" t="s">
        <v>137</v>
      </c>
      <c r="AU451" s="229" t="s">
        <v>84</v>
      </c>
      <c r="AY451" s="17" t="s">
        <v>134</v>
      </c>
      <c r="BE451" s="230">
        <f>IF(N451="základní",J451,0)</f>
        <v>0</v>
      </c>
      <c r="BF451" s="230">
        <f>IF(N451="snížená",J451,0)</f>
        <v>0</v>
      </c>
      <c r="BG451" s="230">
        <f>IF(N451="zákl. přenesená",J451,0)</f>
        <v>0</v>
      </c>
      <c r="BH451" s="230">
        <f>IF(N451="sníž. přenesená",J451,0)</f>
        <v>0</v>
      </c>
      <c r="BI451" s="230">
        <f>IF(N451="nulová",J451,0)</f>
        <v>0</v>
      </c>
      <c r="BJ451" s="17" t="s">
        <v>82</v>
      </c>
      <c r="BK451" s="230">
        <f>ROUND(I451*H451,2)</f>
        <v>0</v>
      </c>
      <c r="BL451" s="17" t="s">
        <v>478</v>
      </c>
      <c r="BM451" s="229" t="s">
        <v>979</v>
      </c>
    </row>
    <row r="452" s="2" customFormat="1">
      <c r="A452" s="38"/>
      <c r="B452" s="39"/>
      <c r="C452" s="40"/>
      <c r="D452" s="231" t="s">
        <v>144</v>
      </c>
      <c r="E452" s="40"/>
      <c r="F452" s="232" t="s">
        <v>980</v>
      </c>
      <c r="G452" s="40"/>
      <c r="H452" s="40"/>
      <c r="I452" s="233"/>
      <c r="J452" s="40"/>
      <c r="K452" s="40"/>
      <c r="L452" s="44"/>
      <c r="M452" s="234"/>
      <c r="N452" s="23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144</v>
      </c>
      <c r="AU452" s="17" t="s">
        <v>84</v>
      </c>
    </row>
    <row r="453" s="2" customFormat="1">
      <c r="A453" s="38"/>
      <c r="B453" s="39"/>
      <c r="C453" s="40"/>
      <c r="D453" s="236" t="s">
        <v>146</v>
      </c>
      <c r="E453" s="40"/>
      <c r="F453" s="237" t="s">
        <v>981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146</v>
      </c>
      <c r="AU453" s="17" t="s">
        <v>84</v>
      </c>
    </row>
    <row r="454" s="2" customFormat="1" ht="16.5" customHeight="1">
      <c r="A454" s="38"/>
      <c r="B454" s="39"/>
      <c r="C454" s="218" t="s">
        <v>510</v>
      </c>
      <c r="D454" s="218" t="s">
        <v>137</v>
      </c>
      <c r="E454" s="219" t="s">
        <v>615</v>
      </c>
      <c r="F454" s="220" t="s">
        <v>616</v>
      </c>
      <c r="G454" s="221" t="s">
        <v>154</v>
      </c>
      <c r="H454" s="222">
        <v>12</v>
      </c>
      <c r="I454" s="223"/>
      <c r="J454" s="224">
        <f>ROUND(I454*H454,2)</f>
        <v>0</v>
      </c>
      <c r="K454" s="220" t="s">
        <v>141</v>
      </c>
      <c r="L454" s="44"/>
      <c r="M454" s="225" t="s">
        <v>1</v>
      </c>
      <c r="N454" s="226" t="s">
        <v>39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0.0039399999999999999</v>
      </c>
      <c r="T454" s="228">
        <f>S454*H454</f>
        <v>0.047280000000000003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478</v>
      </c>
      <c r="AT454" s="229" t="s">
        <v>137</v>
      </c>
      <c r="AU454" s="229" t="s">
        <v>84</v>
      </c>
      <c r="AY454" s="17" t="s">
        <v>134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82</v>
      </c>
      <c r="BK454" s="230">
        <f>ROUND(I454*H454,2)</f>
        <v>0</v>
      </c>
      <c r="BL454" s="17" t="s">
        <v>478</v>
      </c>
      <c r="BM454" s="229" t="s">
        <v>982</v>
      </c>
    </row>
    <row r="455" s="2" customFormat="1">
      <c r="A455" s="38"/>
      <c r="B455" s="39"/>
      <c r="C455" s="40"/>
      <c r="D455" s="231" t="s">
        <v>144</v>
      </c>
      <c r="E455" s="40"/>
      <c r="F455" s="232" t="s">
        <v>618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144</v>
      </c>
      <c r="AU455" s="17" t="s">
        <v>84</v>
      </c>
    </row>
    <row r="456" s="2" customFormat="1">
      <c r="A456" s="38"/>
      <c r="B456" s="39"/>
      <c r="C456" s="40"/>
      <c r="D456" s="236" t="s">
        <v>146</v>
      </c>
      <c r="E456" s="40"/>
      <c r="F456" s="237" t="s">
        <v>619</v>
      </c>
      <c r="G456" s="40"/>
      <c r="H456" s="40"/>
      <c r="I456" s="233"/>
      <c r="J456" s="40"/>
      <c r="K456" s="40"/>
      <c r="L456" s="44"/>
      <c r="M456" s="234"/>
      <c r="N456" s="235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146</v>
      </c>
      <c r="AU456" s="17" t="s">
        <v>84</v>
      </c>
    </row>
    <row r="457" s="13" customFormat="1">
      <c r="A457" s="13"/>
      <c r="B457" s="238"/>
      <c r="C457" s="239"/>
      <c r="D457" s="231" t="s">
        <v>148</v>
      </c>
      <c r="E457" s="240" t="s">
        <v>1</v>
      </c>
      <c r="F457" s="241" t="s">
        <v>983</v>
      </c>
      <c r="G457" s="239"/>
      <c r="H457" s="240" t="s">
        <v>1</v>
      </c>
      <c r="I457" s="242"/>
      <c r="J457" s="239"/>
      <c r="K457" s="239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148</v>
      </c>
      <c r="AU457" s="247" t="s">
        <v>84</v>
      </c>
      <c r="AV457" s="13" t="s">
        <v>82</v>
      </c>
      <c r="AW457" s="13" t="s">
        <v>31</v>
      </c>
      <c r="AX457" s="13" t="s">
        <v>74</v>
      </c>
      <c r="AY457" s="247" t="s">
        <v>134</v>
      </c>
    </row>
    <row r="458" s="14" customFormat="1">
      <c r="A458" s="14"/>
      <c r="B458" s="248"/>
      <c r="C458" s="249"/>
      <c r="D458" s="231" t="s">
        <v>148</v>
      </c>
      <c r="E458" s="250" t="s">
        <v>1</v>
      </c>
      <c r="F458" s="251" t="s">
        <v>540</v>
      </c>
      <c r="G458" s="249"/>
      <c r="H458" s="252">
        <v>12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8" t="s">
        <v>148</v>
      </c>
      <c r="AU458" s="258" t="s">
        <v>84</v>
      </c>
      <c r="AV458" s="14" t="s">
        <v>84</v>
      </c>
      <c r="AW458" s="14" t="s">
        <v>31</v>
      </c>
      <c r="AX458" s="14" t="s">
        <v>82</v>
      </c>
      <c r="AY458" s="258" t="s">
        <v>134</v>
      </c>
    </row>
    <row r="459" s="12" customFormat="1" ht="22.8" customHeight="1">
      <c r="A459" s="12"/>
      <c r="B459" s="202"/>
      <c r="C459" s="203"/>
      <c r="D459" s="204" t="s">
        <v>73</v>
      </c>
      <c r="E459" s="216" t="s">
        <v>641</v>
      </c>
      <c r="F459" s="216" t="s">
        <v>642</v>
      </c>
      <c r="G459" s="203"/>
      <c r="H459" s="203"/>
      <c r="I459" s="206"/>
      <c r="J459" s="217">
        <f>BK459</f>
        <v>0</v>
      </c>
      <c r="K459" s="203"/>
      <c r="L459" s="208"/>
      <c r="M459" s="209"/>
      <c r="N459" s="210"/>
      <c r="O459" s="210"/>
      <c r="P459" s="211">
        <f>SUM(P460:P492)</f>
        <v>0</v>
      </c>
      <c r="Q459" s="210"/>
      <c r="R459" s="211">
        <f>SUM(R460:R492)</f>
        <v>0</v>
      </c>
      <c r="S459" s="210"/>
      <c r="T459" s="212">
        <f>SUM(T460:T492)</f>
        <v>1.6490271999999999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3" t="s">
        <v>84</v>
      </c>
      <c r="AT459" s="214" t="s">
        <v>73</v>
      </c>
      <c r="AU459" s="214" t="s">
        <v>82</v>
      </c>
      <c r="AY459" s="213" t="s">
        <v>134</v>
      </c>
      <c r="BK459" s="215">
        <f>SUM(BK460:BK492)</f>
        <v>0</v>
      </c>
    </row>
    <row r="460" s="2" customFormat="1" ht="16.5" customHeight="1">
      <c r="A460" s="38"/>
      <c r="B460" s="39"/>
      <c r="C460" s="218" t="s">
        <v>372</v>
      </c>
      <c r="D460" s="218" t="s">
        <v>137</v>
      </c>
      <c r="E460" s="219" t="s">
        <v>984</v>
      </c>
      <c r="F460" s="220" t="s">
        <v>985</v>
      </c>
      <c r="G460" s="221" t="s">
        <v>154</v>
      </c>
      <c r="H460" s="222">
        <v>6</v>
      </c>
      <c r="I460" s="223"/>
      <c r="J460" s="224">
        <f>ROUND(I460*H460,2)</f>
        <v>0</v>
      </c>
      <c r="K460" s="220" t="s">
        <v>141</v>
      </c>
      <c r="L460" s="44"/>
      <c r="M460" s="225" t="s">
        <v>1</v>
      </c>
      <c r="N460" s="226" t="s">
        <v>39</v>
      </c>
      <c r="O460" s="91"/>
      <c r="P460" s="227">
        <f>O460*H460</f>
        <v>0</v>
      </c>
      <c r="Q460" s="227">
        <v>0</v>
      </c>
      <c r="R460" s="227">
        <f>Q460*H460</f>
        <v>0</v>
      </c>
      <c r="S460" s="227">
        <v>0.11248</v>
      </c>
      <c r="T460" s="228">
        <f>S460*H460</f>
        <v>0.67487999999999992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9" t="s">
        <v>478</v>
      </c>
      <c r="AT460" s="229" t="s">
        <v>137</v>
      </c>
      <c r="AU460" s="229" t="s">
        <v>84</v>
      </c>
      <c r="AY460" s="17" t="s">
        <v>134</v>
      </c>
      <c r="BE460" s="230">
        <f>IF(N460="základní",J460,0)</f>
        <v>0</v>
      </c>
      <c r="BF460" s="230">
        <f>IF(N460="snížená",J460,0)</f>
        <v>0</v>
      </c>
      <c r="BG460" s="230">
        <f>IF(N460="zákl. přenesená",J460,0)</f>
        <v>0</v>
      </c>
      <c r="BH460" s="230">
        <f>IF(N460="sníž. přenesená",J460,0)</f>
        <v>0</v>
      </c>
      <c r="BI460" s="230">
        <f>IF(N460="nulová",J460,0)</f>
        <v>0</v>
      </c>
      <c r="BJ460" s="17" t="s">
        <v>82</v>
      </c>
      <c r="BK460" s="230">
        <f>ROUND(I460*H460,2)</f>
        <v>0</v>
      </c>
      <c r="BL460" s="17" t="s">
        <v>478</v>
      </c>
      <c r="BM460" s="229" t="s">
        <v>986</v>
      </c>
    </row>
    <row r="461" s="2" customFormat="1">
      <c r="A461" s="38"/>
      <c r="B461" s="39"/>
      <c r="C461" s="40"/>
      <c r="D461" s="231" t="s">
        <v>144</v>
      </c>
      <c r="E461" s="40"/>
      <c r="F461" s="232" t="s">
        <v>987</v>
      </c>
      <c r="G461" s="40"/>
      <c r="H461" s="40"/>
      <c r="I461" s="233"/>
      <c r="J461" s="40"/>
      <c r="K461" s="40"/>
      <c r="L461" s="44"/>
      <c r="M461" s="234"/>
      <c r="N461" s="235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144</v>
      </c>
      <c r="AU461" s="17" t="s">
        <v>84</v>
      </c>
    </row>
    <row r="462" s="2" customFormat="1">
      <c r="A462" s="38"/>
      <c r="B462" s="39"/>
      <c r="C462" s="40"/>
      <c r="D462" s="236" t="s">
        <v>146</v>
      </c>
      <c r="E462" s="40"/>
      <c r="F462" s="237" t="s">
        <v>988</v>
      </c>
      <c r="G462" s="40"/>
      <c r="H462" s="40"/>
      <c r="I462" s="233"/>
      <c r="J462" s="40"/>
      <c r="K462" s="40"/>
      <c r="L462" s="44"/>
      <c r="M462" s="234"/>
      <c r="N462" s="23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146</v>
      </c>
      <c r="AU462" s="17" t="s">
        <v>84</v>
      </c>
    </row>
    <row r="463" s="13" customFormat="1">
      <c r="A463" s="13"/>
      <c r="B463" s="238"/>
      <c r="C463" s="239"/>
      <c r="D463" s="231" t="s">
        <v>148</v>
      </c>
      <c r="E463" s="240" t="s">
        <v>1</v>
      </c>
      <c r="F463" s="241" t="s">
        <v>989</v>
      </c>
      <c r="G463" s="239"/>
      <c r="H463" s="240" t="s">
        <v>1</v>
      </c>
      <c r="I463" s="242"/>
      <c r="J463" s="239"/>
      <c r="K463" s="239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148</v>
      </c>
      <c r="AU463" s="247" t="s">
        <v>84</v>
      </c>
      <c r="AV463" s="13" t="s">
        <v>82</v>
      </c>
      <c r="AW463" s="13" t="s">
        <v>31</v>
      </c>
      <c r="AX463" s="13" t="s">
        <v>74</v>
      </c>
      <c r="AY463" s="247" t="s">
        <v>134</v>
      </c>
    </row>
    <row r="464" s="14" customFormat="1">
      <c r="A464" s="14"/>
      <c r="B464" s="248"/>
      <c r="C464" s="249"/>
      <c r="D464" s="231" t="s">
        <v>148</v>
      </c>
      <c r="E464" s="250" t="s">
        <v>1</v>
      </c>
      <c r="F464" s="251" t="s">
        <v>219</v>
      </c>
      <c r="G464" s="249"/>
      <c r="H464" s="252">
        <v>6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8" t="s">
        <v>148</v>
      </c>
      <c r="AU464" s="258" t="s">
        <v>84</v>
      </c>
      <c r="AV464" s="14" t="s">
        <v>84</v>
      </c>
      <c r="AW464" s="14" t="s">
        <v>31</v>
      </c>
      <c r="AX464" s="14" t="s">
        <v>82</v>
      </c>
      <c r="AY464" s="258" t="s">
        <v>134</v>
      </c>
    </row>
    <row r="465" s="2" customFormat="1" ht="16.5" customHeight="1">
      <c r="A465" s="38"/>
      <c r="B465" s="39"/>
      <c r="C465" s="218" t="s">
        <v>339</v>
      </c>
      <c r="D465" s="218" t="s">
        <v>137</v>
      </c>
      <c r="E465" s="219" t="s">
        <v>990</v>
      </c>
      <c r="F465" s="220" t="s">
        <v>991</v>
      </c>
      <c r="G465" s="221" t="s">
        <v>140</v>
      </c>
      <c r="H465" s="222">
        <v>50.640000000000001</v>
      </c>
      <c r="I465" s="223"/>
      <c r="J465" s="224">
        <f>ROUND(I465*H465,2)</f>
        <v>0</v>
      </c>
      <c r="K465" s="220" t="s">
        <v>141</v>
      </c>
      <c r="L465" s="44"/>
      <c r="M465" s="225" t="s">
        <v>1</v>
      </c>
      <c r="N465" s="226" t="s">
        <v>39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0.01098</v>
      </c>
      <c r="T465" s="228">
        <f>S465*H465</f>
        <v>0.55602720000000005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478</v>
      </c>
      <c r="AT465" s="229" t="s">
        <v>137</v>
      </c>
      <c r="AU465" s="229" t="s">
        <v>84</v>
      </c>
      <c r="AY465" s="17" t="s">
        <v>134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82</v>
      </c>
      <c r="BK465" s="230">
        <f>ROUND(I465*H465,2)</f>
        <v>0</v>
      </c>
      <c r="BL465" s="17" t="s">
        <v>478</v>
      </c>
      <c r="BM465" s="229" t="s">
        <v>992</v>
      </c>
    </row>
    <row r="466" s="2" customFormat="1">
      <c r="A466" s="38"/>
      <c r="B466" s="39"/>
      <c r="C466" s="40"/>
      <c r="D466" s="231" t="s">
        <v>144</v>
      </c>
      <c r="E466" s="40"/>
      <c r="F466" s="232" t="s">
        <v>993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144</v>
      </c>
      <c r="AU466" s="17" t="s">
        <v>84</v>
      </c>
    </row>
    <row r="467" s="2" customFormat="1">
      <c r="A467" s="38"/>
      <c r="B467" s="39"/>
      <c r="C467" s="40"/>
      <c r="D467" s="236" t="s">
        <v>146</v>
      </c>
      <c r="E467" s="40"/>
      <c r="F467" s="237" t="s">
        <v>994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146</v>
      </c>
      <c r="AU467" s="17" t="s">
        <v>84</v>
      </c>
    </row>
    <row r="468" s="13" customFormat="1">
      <c r="A468" s="13"/>
      <c r="B468" s="238"/>
      <c r="C468" s="239"/>
      <c r="D468" s="231" t="s">
        <v>148</v>
      </c>
      <c r="E468" s="240" t="s">
        <v>1</v>
      </c>
      <c r="F468" s="241" t="s">
        <v>752</v>
      </c>
      <c r="G468" s="239"/>
      <c r="H468" s="240" t="s">
        <v>1</v>
      </c>
      <c r="I468" s="242"/>
      <c r="J468" s="239"/>
      <c r="K468" s="239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148</v>
      </c>
      <c r="AU468" s="247" t="s">
        <v>84</v>
      </c>
      <c r="AV468" s="13" t="s">
        <v>82</v>
      </c>
      <c r="AW468" s="13" t="s">
        <v>31</v>
      </c>
      <c r="AX468" s="13" t="s">
        <v>74</v>
      </c>
      <c r="AY468" s="247" t="s">
        <v>134</v>
      </c>
    </row>
    <row r="469" s="14" customFormat="1">
      <c r="A469" s="14"/>
      <c r="B469" s="248"/>
      <c r="C469" s="249"/>
      <c r="D469" s="231" t="s">
        <v>148</v>
      </c>
      <c r="E469" s="250" t="s">
        <v>1</v>
      </c>
      <c r="F469" s="251" t="s">
        <v>995</v>
      </c>
      <c r="G469" s="249"/>
      <c r="H469" s="252">
        <v>14.640000000000001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148</v>
      </c>
      <c r="AU469" s="258" t="s">
        <v>84</v>
      </c>
      <c r="AV469" s="14" t="s">
        <v>84</v>
      </c>
      <c r="AW469" s="14" t="s">
        <v>31</v>
      </c>
      <c r="AX469" s="14" t="s">
        <v>74</v>
      </c>
      <c r="AY469" s="258" t="s">
        <v>134</v>
      </c>
    </row>
    <row r="470" s="13" customFormat="1">
      <c r="A470" s="13"/>
      <c r="B470" s="238"/>
      <c r="C470" s="239"/>
      <c r="D470" s="231" t="s">
        <v>148</v>
      </c>
      <c r="E470" s="240" t="s">
        <v>1</v>
      </c>
      <c r="F470" s="241" t="s">
        <v>996</v>
      </c>
      <c r="G470" s="239"/>
      <c r="H470" s="240" t="s">
        <v>1</v>
      </c>
      <c r="I470" s="242"/>
      <c r="J470" s="239"/>
      <c r="K470" s="239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148</v>
      </c>
      <c r="AU470" s="247" t="s">
        <v>84</v>
      </c>
      <c r="AV470" s="13" t="s">
        <v>82</v>
      </c>
      <c r="AW470" s="13" t="s">
        <v>31</v>
      </c>
      <c r="AX470" s="13" t="s">
        <v>74</v>
      </c>
      <c r="AY470" s="247" t="s">
        <v>134</v>
      </c>
    </row>
    <row r="471" s="14" customFormat="1">
      <c r="A471" s="14"/>
      <c r="B471" s="248"/>
      <c r="C471" s="249"/>
      <c r="D471" s="231" t="s">
        <v>148</v>
      </c>
      <c r="E471" s="250" t="s">
        <v>1</v>
      </c>
      <c r="F471" s="251" t="s">
        <v>997</v>
      </c>
      <c r="G471" s="249"/>
      <c r="H471" s="252">
        <v>19.199999999999999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8" t="s">
        <v>148</v>
      </c>
      <c r="AU471" s="258" t="s">
        <v>84</v>
      </c>
      <c r="AV471" s="14" t="s">
        <v>84</v>
      </c>
      <c r="AW471" s="14" t="s">
        <v>31</v>
      </c>
      <c r="AX471" s="14" t="s">
        <v>74</v>
      </c>
      <c r="AY471" s="258" t="s">
        <v>134</v>
      </c>
    </row>
    <row r="472" s="13" customFormat="1">
      <c r="A472" s="13"/>
      <c r="B472" s="238"/>
      <c r="C472" s="239"/>
      <c r="D472" s="231" t="s">
        <v>148</v>
      </c>
      <c r="E472" s="240" t="s">
        <v>1</v>
      </c>
      <c r="F472" s="241" t="s">
        <v>808</v>
      </c>
      <c r="G472" s="239"/>
      <c r="H472" s="240" t="s">
        <v>1</v>
      </c>
      <c r="I472" s="242"/>
      <c r="J472" s="239"/>
      <c r="K472" s="239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148</v>
      </c>
      <c r="AU472" s="247" t="s">
        <v>84</v>
      </c>
      <c r="AV472" s="13" t="s">
        <v>82</v>
      </c>
      <c r="AW472" s="13" t="s">
        <v>31</v>
      </c>
      <c r="AX472" s="13" t="s">
        <v>74</v>
      </c>
      <c r="AY472" s="247" t="s">
        <v>134</v>
      </c>
    </row>
    <row r="473" s="14" customFormat="1">
      <c r="A473" s="14"/>
      <c r="B473" s="248"/>
      <c r="C473" s="249"/>
      <c r="D473" s="231" t="s">
        <v>148</v>
      </c>
      <c r="E473" s="250" t="s">
        <v>1</v>
      </c>
      <c r="F473" s="251" t="s">
        <v>998</v>
      </c>
      <c r="G473" s="249"/>
      <c r="H473" s="252">
        <v>16.800000000000001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8" t="s">
        <v>148</v>
      </c>
      <c r="AU473" s="258" t="s">
        <v>84</v>
      </c>
      <c r="AV473" s="14" t="s">
        <v>84</v>
      </c>
      <c r="AW473" s="14" t="s">
        <v>31</v>
      </c>
      <c r="AX473" s="14" t="s">
        <v>74</v>
      </c>
      <c r="AY473" s="258" t="s">
        <v>134</v>
      </c>
    </row>
    <row r="474" s="15" customFormat="1">
      <c r="A474" s="15"/>
      <c r="B474" s="259"/>
      <c r="C474" s="260"/>
      <c r="D474" s="231" t="s">
        <v>148</v>
      </c>
      <c r="E474" s="261" t="s">
        <v>1</v>
      </c>
      <c r="F474" s="262" t="s">
        <v>220</v>
      </c>
      <c r="G474" s="260"/>
      <c r="H474" s="263">
        <v>50.640000000000001</v>
      </c>
      <c r="I474" s="264"/>
      <c r="J474" s="260"/>
      <c r="K474" s="260"/>
      <c r="L474" s="265"/>
      <c r="M474" s="266"/>
      <c r="N474" s="267"/>
      <c r="O474" s="267"/>
      <c r="P474" s="267"/>
      <c r="Q474" s="267"/>
      <c r="R474" s="267"/>
      <c r="S474" s="267"/>
      <c r="T474" s="26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9" t="s">
        <v>148</v>
      </c>
      <c r="AU474" s="269" t="s">
        <v>84</v>
      </c>
      <c r="AV474" s="15" t="s">
        <v>142</v>
      </c>
      <c r="AW474" s="15" t="s">
        <v>31</v>
      </c>
      <c r="AX474" s="15" t="s">
        <v>82</v>
      </c>
      <c r="AY474" s="269" t="s">
        <v>134</v>
      </c>
    </row>
    <row r="475" s="2" customFormat="1" ht="24.15" customHeight="1">
      <c r="A475" s="38"/>
      <c r="B475" s="39"/>
      <c r="C475" s="218" t="s">
        <v>346</v>
      </c>
      <c r="D475" s="218" t="s">
        <v>137</v>
      </c>
      <c r="E475" s="219" t="s">
        <v>999</v>
      </c>
      <c r="F475" s="220" t="s">
        <v>1000</v>
      </c>
      <c r="G475" s="221" t="s">
        <v>140</v>
      </c>
      <c r="H475" s="222">
        <v>50.640000000000001</v>
      </c>
      <c r="I475" s="223"/>
      <c r="J475" s="224">
        <f>ROUND(I475*H475,2)</f>
        <v>0</v>
      </c>
      <c r="K475" s="220" t="s">
        <v>141</v>
      </c>
      <c r="L475" s="44"/>
      <c r="M475" s="225" t="s">
        <v>1</v>
      </c>
      <c r="N475" s="226" t="s">
        <v>39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0.0080000000000000002</v>
      </c>
      <c r="T475" s="228">
        <f>S475*H475</f>
        <v>0.40512000000000004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478</v>
      </c>
      <c r="AT475" s="229" t="s">
        <v>137</v>
      </c>
      <c r="AU475" s="229" t="s">
        <v>84</v>
      </c>
      <c r="AY475" s="17" t="s">
        <v>134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82</v>
      </c>
      <c r="BK475" s="230">
        <f>ROUND(I475*H475,2)</f>
        <v>0</v>
      </c>
      <c r="BL475" s="17" t="s">
        <v>478</v>
      </c>
      <c r="BM475" s="229" t="s">
        <v>1001</v>
      </c>
    </row>
    <row r="476" s="2" customFormat="1">
      <c r="A476" s="38"/>
      <c r="B476" s="39"/>
      <c r="C476" s="40"/>
      <c r="D476" s="231" t="s">
        <v>144</v>
      </c>
      <c r="E476" s="40"/>
      <c r="F476" s="232" t="s">
        <v>1002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144</v>
      </c>
      <c r="AU476" s="17" t="s">
        <v>84</v>
      </c>
    </row>
    <row r="477" s="2" customFormat="1">
      <c r="A477" s="38"/>
      <c r="B477" s="39"/>
      <c r="C477" s="40"/>
      <c r="D477" s="236" t="s">
        <v>146</v>
      </c>
      <c r="E477" s="40"/>
      <c r="F477" s="237" t="s">
        <v>1003</v>
      </c>
      <c r="G477" s="40"/>
      <c r="H477" s="40"/>
      <c r="I477" s="233"/>
      <c r="J477" s="40"/>
      <c r="K477" s="40"/>
      <c r="L477" s="44"/>
      <c r="M477" s="234"/>
      <c r="N477" s="23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146</v>
      </c>
      <c r="AU477" s="17" t="s">
        <v>84</v>
      </c>
    </row>
    <row r="478" s="13" customFormat="1">
      <c r="A478" s="13"/>
      <c r="B478" s="238"/>
      <c r="C478" s="239"/>
      <c r="D478" s="231" t="s">
        <v>148</v>
      </c>
      <c r="E478" s="240" t="s">
        <v>1</v>
      </c>
      <c r="F478" s="241" t="s">
        <v>752</v>
      </c>
      <c r="G478" s="239"/>
      <c r="H478" s="240" t="s">
        <v>1</v>
      </c>
      <c r="I478" s="242"/>
      <c r="J478" s="239"/>
      <c r="K478" s="239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148</v>
      </c>
      <c r="AU478" s="247" t="s">
        <v>84</v>
      </c>
      <c r="AV478" s="13" t="s">
        <v>82</v>
      </c>
      <c r="AW478" s="13" t="s">
        <v>31</v>
      </c>
      <c r="AX478" s="13" t="s">
        <v>74</v>
      </c>
      <c r="AY478" s="247" t="s">
        <v>134</v>
      </c>
    </row>
    <row r="479" s="14" customFormat="1">
      <c r="A479" s="14"/>
      <c r="B479" s="248"/>
      <c r="C479" s="249"/>
      <c r="D479" s="231" t="s">
        <v>148</v>
      </c>
      <c r="E479" s="250" t="s">
        <v>1</v>
      </c>
      <c r="F479" s="251" t="s">
        <v>995</v>
      </c>
      <c r="G479" s="249"/>
      <c r="H479" s="252">
        <v>14.640000000000001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148</v>
      </c>
      <c r="AU479" s="258" t="s">
        <v>84</v>
      </c>
      <c r="AV479" s="14" t="s">
        <v>84</v>
      </c>
      <c r="AW479" s="14" t="s">
        <v>31</v>
      </c>
      <c r="AX479" s="14" t="s">
        <v>74</v>
      </c>
      <c r="AY479" s="258" t="s">
        <v>134</v>
      </c>
    </row>
    <row r="480" s="13" customFormat="1">
      <c r="A480" s="13"/>
      <c r="B480" s="238"/>
      <c r="C480" s="239"/>
      <c r="D480" s="231" t="s">
        <v>148</v>
      </c>
      <c r="E480" s="240" t="s">
        <v>1</v>
      </c>
      <c r="F480" s="241" t="s">
        <v>996</v>
      </c>
      <c r="G480" s="239"/>
      <c r="H480" s="240" t="s">
        <v>1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148</v>
      </c>
      <c r="AU480" s="247" t="s">
        <v>84</v>
      </c>
      <c r="AV480" s="13" t="s">
        <v>82</v>
      </c>
      <c r="AW480" s="13" t="s">
        <v>31</v>
      </c>
      <c r="AX480" s="13" t="s">
        <v>74</v>
      </c>
      <c r="AY480" s="247" t="s">
        <v>134</v>
      </c>
    </row>
    <row r="481" s="14" customFormat="1">
      <c r="A481" s="14"/>
      <c r="B481" s="248"/>
      <c r="C481" s="249"/>
      <c r="D481" s="231" t="s">
        <v>148</v>
      </c>
      <c r="E481" s="250" t="s">
        <v>1</v>
      </c>
      <c r="F481" s="251" t="s">
        <v>997</v>
      </c>
      <c r="G481" s="249"/>
      <c r="H481" s="252">
        <v>19.199999999999999</v>
      </c>
      <c r="I481" s="253"/>
      <c r="J481" s="249"/>
      <c r="K481" s="249"/>
      <c r="L481" s="254"/>
      <c r="M481" s="255"/>
      <c r="N481" s="256"/>
      <c r="O481" s="256"/>
      <c r="P481" s="256"/>
      <c r="Q481" s="256"/>
      <c r="R481" s="256"/>
      <c r="S481" s="256"/>
      <c r="T481" s="25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8" t="s">
        <v>148</v>
      </c>
      <c r="AU481" s="258" t="s">
        <v>84</v>
      </c>
      <c r="AV481" s="14" t="s">
        <v>84</v>
      </c>
      <c r="AW481" s="14" t="s">
        <v>31</v>
      </c>
      <c r="AX481" s="14" t="s">
        <v>74</v>
      </c>
      <c r="AY481" s="258" t="s">
        <v>134</v>
      </c>
    </row>
    <row r="482" s="13" customFormat="1">
      <c r="A482" s="13"/>
      <c r="B482" s="238"/>
      <c r="C482" s="239"/>
      <c r="D482" s="231" t="s">
        <v>148</v>
      </c>
      <c r="E482" s="240" t="s">
        <v>1</v>
      </c>
      <c r="F482" s="241" t="s">
        <v>808</v>
      </c>
      <c r="G482" s="239"/>
      <c r="H482" s="240" t="s">
        <v>1</v>
      </c>
      <c r="I482" s="242"/>
      <c r="J482" s="239"/>
      <c r="K482" s="239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148</v>
      </c>
      <c r="AU482" s="247" t="s">
        <v>84</v>
      </c>
      <c r="AV482" s="13" t="s">
        <v>82</v>
      </c>
      <c r="AW482" s="13" t="s">
        <v>31</v>
      </c>
      <c r="AX482" s="13" t="s">
        <v>74</v>
      </c>
      <c r="AY482" s="247" t="s">
        <v>134</v>
      </c>
    </row>
    <row r="483" s="14" customFormat="1">
      <c r="A483" s="14"/>
      <c r="B483" s="248"/>
      <c r="C483" s="249"/>
      <c r="D483" s="231" t="s">
        <v>148</v>
      </c>
      <c r="E483" s="250" t="s">
        <v>1</v>
      </c>
      <c r="F483" s="251" t="s">
        <v>998</v>
      </c>
      <c r="G483" s="249"/>
      <c r="H483" s="252">
        <v>16.800000000000001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8" t="s">
        <v>148</v>
      </c>
      <c r="AU483" s="258" t="s">
        <v>84</v>
      </c>
      <c r="AV483" s="14" t="s">
        <v>84</v>
      </c>
      <c r="AW483" s="14" t="s">
        <v>31</v>
      </c>
      <c r="AX483" s="14" t="s">
        <v>74</v>
      </c>
      <c r="AY483" s="258" t="s">
        <v>134</v>
      </c>
    </row>
    <row r="484" s="15" customFormat="1">
      <c r="A484" s="15"/>
      <c r="B484" s="259"/>
      <c r="C484" s="260"/>
      <c r="D484" s="231" t="s">
        <v>148</v>
      </c>
      <c r="E484" s="261" t="s">
        <v>1</v>
      </c>
      <c r="F484" s="262" t="s">
        <v>220</v>
      </c>
      <c r="G484" s="260"/>
      <c r="H484" s="263">
        <v>50.640000000000001</v>
      </c>
      <c r="I484" s="264"/>
      <c r="J484" s="260"/>
      <c r="K484" s="260"/>
      <c r="L484" s="265"/>
      <c r="M484" s="266"/>
      <c r="N484" s="267"/>
      <c r="O484" s="267"/>
      <c r="P484" s="267"/>
      <c r="Q484" s="267"/>
      <c r="R484" s="267"/>
      <c r="S484" s="267"/>
      <c r="T484" s="268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9" t="s">
        <v>148</v>
      </c>
      <c r="AU484" s="269" t="s">
        <v>84</v>
      </c>
      <c r="AV484" s="15" t="s">
        <v>142</v>
      </c>
      <c r="AW484" s="15" t="s">
        <v>31</v>
      </c>
      <c r="AX484" s="15" t="s">
        <v>82</v>
      </c>
      <c r="AY484" s="269" t="s">
        <v>134</v>
      </c>
    </row>
    <row r="485" s="2" customFormat="1" ht="16.5" customHeight="1">
      <c r="A485" s="38"/>
      <c r="B485" s="39"/>
      <c r="C485" s="218" t="s">
        <v>288</v>
      </c>
      <c r="D485" s="218" t="s">
        <v>137</v>
      </c>
      <c r="E485" s="219" t="s">
        <v>1004</v>
      </c>
      <c r="F485" s="220" t="s">
        <v>1005</v>
      </c>
      <c r="G485" s="221" t="s">
        <v>280</v>
      </c>
      <c r="H485" s="222">
        <v>13</v>
      </c>
      <c r="I485" s="223"/>
      <c r="J485" s="224">
        <f>ROUND(I485*H485,2)</f>
        <v>0</v>
      </c>
      <c r="K485" s="220" t="s">
        <v>141</v>
      </c>
      <c r="L485" s="44"/>
      <c r="M485" s="225" t="s">
        <v>1</v>
      </c>
      <c r="N485" s="226" t="s">
        <v>39</v>
      </c>
      <c r="O485" s="91"/>
      <c r="P485" s="227">
        <f>O485*H485</f>
        <v>0</v>
      </c>
      <c r="Q485" s="227">
        <v>0</v>
      </c>
      <c r="R485" s="227">
        <f>Q485*H485</f>
        <v>0</v>
      </c>
      <c r="S485" s="227">
        <v>0.001</v>
      </c>
      <c r="T485" s="228">
        <f>S485*H485</f>
        <v>0.013000000000000001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478</v>
      </c>
      <c r="AT485" s="229" t="s">
        <v>137</v>
      </c>
      <c r="AU485" s="229" t="s">
        <v>84</v>
      </c>
      <c r="AY485" s="17" t="s">
        <v>134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82</v>
      </c>
      <c r="BK485" s="230">
        <f>ROUND(I485*H485,2)</f>
        <v>0</v>
      </c>
      <c r="BL485" s="17" t="s">
        <v>478</v>
      </c>
      <c r="BM485" s="229" t="s">
        <v>1006</v>
      </c>
    </row>
    <row r="486" s="2" customFormat="1">
      <c r="A486" s="38"/>
      <c r="B486" s="39"/>
      <c r="C486" s="40"/>
      <c r="D486" s="231" t="s">
        <v>144</v>
      </c>
      <c r="E486" s="40"/>
      <c r="F486" s="232" t="s">
        <v>1007</v>
      </c>
      <c r="G486" s="40"/>
      <c r="H486" s="40"/>
      <c r="I486" s="233"/>
      <c r="J486" s="40"/>
      <c r="K486" s="40"/>
      <c r="L486" s="44"/>
      <c r="M486" s="234"/>
      <c r="N486" s="23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144</v>
      </c>
      <c r="AU486" s="17" t="s">
        <v>84</v>
      </c>
    </row>
    <row r="487" s="2" customFormat="1">
      <c r="A487" s="38"/>
      <c r="B487" s="39"/>
      <c r="C487" s="40"/>
      <c r="D487" s="236" t="s">
        <v>146</v>
      </c>
      <c r="E487" s="40"/>
      <c r="F487" s="237" t="s">
        <v>1008</v>
      </c>
      <c r="G487" s="40"/>
      <c r="H487" s="40"/>
      <c r="I487" s="233"/>
      <c r="J487" s="40"/>
      <c r="K487" s="40"/>
      <c r="L487" s="44"/>
      <c r="M487" s="234"/>
      <c r="N487" s="235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146</v>
      </c>
      <c r="AU487" s="17" t="s">
        <v>84</v>
      </c>
    </row>
    <row r="488" s="13" customFormat="1">
      <c r="A488" s="13"/>
      <c r="B488" s="238"/>
      <c r="C488" s="239"/>
      <c r="D488" s="231" t="s">
        <v>148</v>
      </c>
      <c r="E488" s="240" t="s">
        <v>1</v>
      </c>
      <c r="F488" s="241" t="s">
        <v>795</v>
      </c>
      <c r="G488" s="239"/>
      <c r="H488" s="240" t="s">
        <v>1</v>
      </c>
      <c r="I488" s="242"/>
      <c r="J488" s="239"/>
      <c r="K488" s="239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148</v>
      </c>
      <c r="AU488" s="247" t="s">
        <v>84</v>
      </c>
      <c r="AV488" s="13" t="s">
        <v>82</v>
      </c>
      <c r="AW488" s="13" t="s">
        <v>31</v>
      </c>
      <c r="AX488" s="13" t="s">
        <v>74</v>
      </c>
      <c r="AY488" s="247" t="s">
        <v>134</v>
      </c>
    </row>
    <row r="489" s="14" customFormat="1">
      <c r="A489" s="14"/>
      <c r="B489" s="248"/>
      <c r="C489" s="249"/>
      <c r="D489" s="231" t="s">
        <v>148</v>
      </c>
      <c r="E489" s="250" t="s">
        <v>1</v>
      </c>
      <c r="F489" s="251" t="s">
        <v>225</v>
      </c>
      <c r="G489" s="249"/>
      <c r="H489" s="252">
        <v>8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8" t="s">
        <v>148</v>
      </c>
      <c r="AU489" s="258" t="s">
        <v>84</v>
      </c>
      <c r="AV489" s="14" t="s">
        <v>84</v>
      </c>
      <c r="AW489" s="14" t="s">
        <v>31</v>
      </c>
      <c r="AX489" s="14" t="s">
        <v>74</v>
      </c>
      <c r="AY489" s="258" t="s">
        <v>134</v>
      </c>
    </row>
    <row r="490" s="13" customFormat="1">
      <c r="A490" s="13"/>
      <c r="B490" s="238"/>
      <c r="C490" s="239"/>
      <c r="D490" s="231" t="s">
        <v>148</v>
      </c>
      <c r="E490" s="240" t="s">
        <v>1</v>
      </c>
      <c r="F490" s="241" t="s">
        <v>760</v>
      </c>
      <c r="G490" s="239"/>
      <c r="H490" s="240" t="s">
        <v>1</v>
      </c>
      <c r="I490" s="242"/>
      <c r="J490" s="239"/>
      <c r="K490" s="239"/>
      <c r="L490" s="243"/>
      <c r="M490" s="244"/>
      <c r="N490" s="245"/>
      <c r="O490" s="245"/>
      <c r="P490" s="245"/>
      <c r="Q490" s="245"/>
      <c r="R490" s="245"/>
      <c r="S490" s="245"/>
      <c r="T490" s="24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7" t="s">
        <v>148</v>
      </c>
      <c r="AU490" s="247" t="s">
        <v>84</v>
      </c>
      <c r="AV490" s="13" t="s">
        <v>82</v>
      </c>
      <c r="AW490" s="13" t="s">
        <v>31</v>
      </c>
      <c r="AX490" s="13" t="s">
        <v>74</v>
      </c>
      <c r="AY490" s="247" t="s">
        <v>134</v>
      </c>
    </row>
    <row r="491" s="14" customFormat="1">
      <c r="A491" s="14"/>
      <c r="B491" s="248"/>
      <c r="C491" s="249"/>
      <c r="D491" s="231" t="s">
        <v>148</v>
      </c>
      <c r="E491" s="250" t="s">
        <v>1</v>
      </c>
      <c r="F491" s="251" t="s">
        <v>369</v>
      </c>
      <c r="G491" s="249"/>
      <c r="H491" s="252">
        <v>5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8" t="s">
        <v>148</v>
      </c>
      <c r="AU491" s="258" t="s">
        <v>84</v>
      </c>
      <c r="AV491" s="14" t="s">
        <v>84</v>
      </c>
      <c r="AW491" s="14" t="s">
        <v>31</v>
      </c>
      <c r="AX491" s="14" t="s">
        <v>74</v>
      </c>
      <c r="AY491" s="258" t="s">
        <v>134</v>
      </c>
    </row>
    <row r="492" s="15" customFormat="1">
      <c r="A492" s="15"/>
      <c r="B492" s="259"/>
      <c r="C492" s="260"/>
      <c r="D492" s="231" t="s">
        <v>148</v>
      </c>
      <c r="E492" s="261" t="s">
        <v>1</v>
      </c>
      <c r="F492" s="262" t="s">
        <v>220</v>
      </c>
      <c r="G492" s="260"/>
      <c r="H492" s="263">
        <v>13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9" t="s">
        <v>148</v>
      </c>
      <c r="AU492" s="269" t="s">
        <v>84</v>
      </c>
      <c r="AV492" s="15" t="s">
        <v>142</v>
      </c>
      <c r="AW492" s="15" t="s">
        <v>31</v>
      </c>
      <c r="AX492" s="15" t="s">
        <v>82</v>
      </c>
      <c r="AY492" s="269" t="s">
        <v>134</v>
      </c>
    </row>
    <row r="493" s="12" customFormat="1" ht="22.8" customHeight="1">
      <c r="A493" s="12"/>
      <c r="B493" s="202"/>
      <c r="C493" s="203"/>
      <c r="D493" s="204" t="s">
        <v>73</v>
      </c>
      <c r="E493" s="216" t="s">
        <v>656</v>
      </c>
      <c r="F493" s="216" t="s">
        <v>657</v>
      </c>
      <c r="G493" s="203"/>
      <c r="H493" s="203"/>
      <c r="I493" s="206"/>
      <c r="J493" s="217">
        <f>BK493</f>
        <v>0</v>
      </c>
      <c r="K493" s="203"/>
      <c r="L493" s="208"/>
      <c r="M493" s="209"/>
      <c r="N493" s="210"/>
      <c r="O493" s="210"/>
      <c r="P493" s="211">
        <f>SUM(P494:P508)</f>
        <v>0</v>
      </c>
      <c r="Q493" s="210"/>
      <c r="R493" s="211">
        <f>SUM(R494:R508)</f>
        <v>0</v>
      </c>
      <c r="S493" s="210"/>
      <c r="T493" s="212">
        <f>SUM(T494:T508)</f>
        <v>0.20000000000000001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3" t="s">
        <v>84</v>
      </c>
      <c r="AT493" s="214" t="s">
        <v>73</v>
      </c>
      <c r="AU493" s="214" t="s">
        <v>82</v>
      </c>
      <c r="AY493" s="213" t="s">
        <v>134</v>
      </c>
      <c r="BK493" s="215">
        <f>SUM(BK494:BK508)</f>
        <v>0</v>
      </c>
    </row>
    <row r="494" s="2" customFormat="1" ht="24.15" customHeight="1">
      <c r="A494" s="38"/>
      <c r="B494" s="39"/>
      <c r="C494" s="218" t="s">
        <v>354</v>
      </c>
      <c r="D494" s="218" t="s">
        <v>137</v>
      </c>
      <c r="E494" s="219" t="s">
        <v>1009</v>
      </c>
      <c r="F494" s="220" t="s">
        <v>1010</v>
      </c>
      <c r="G494" s="221" t="s">
        <v>140</v>
      </c>
      <c r="H494" s="222">
        <v>80</v>
      </c>
      <c r="I494" s="223"/>
      <c r="J494" s="224">
        <f>ROUND(I494*H494,2)</f>
        <v>0</v>
      </c>
      <c r="K494" s="220" t="s">
        <v>141</v>
      </c>
      <c r="L494" s="44"/>
      <c r="M494" s="225" t="s">
        <v>1</v>
      </c>
      <c r="N494" s="226" t="s">
        <v>39</v>
      </c>
      <c r="O494" s="91"/>
      <c r="P494" s="227">
        <f>O494*H494</f>
        <v>0</v>
      </c>
      <c r="Q494" s="227">
        <v>0</v>
      </c>
      <c r="R494" s="227">
        <f>Q494*H494</f>
        <v>0</v>
      </c>
      <c r="S494" s="227">
        <v>0.0025000000000000001</v>
      </c>
      <c r="T494" s="228">
        <f>S494*H494</f>
        <v>0.20000000000000001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478</v>
      </c>
      <c r="AT494" s="229" t="s">
        <v>137</v>
      </c>
      <c r="AU494" s="229" t="s">
        <v>84</v>
      </c>
      <c r="AY494" s="17" t="s">
        <v>134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82</v>
      </c>
      <c r="BK494" s="230">
        <f>ROUND(I494*H494,2)</f>
        <v>0</v>
      </c>
      <c r="BL494" s="17" t="s">
        <v>478</v>
      </c>
      <c r="BM494" s="229" t="s">
        <v>1011</v>
      </c>
    </row>
    <row r="495" s="2" customFormat="1">
      <c r="A495" s="38"/>
      <c r="B495" s="39"/>
      <c r="C495" s="40"/>
      <c r="D495" s="231" t="s">
        <v>144</v>
      </c>
      <c r="E495" s="40"/>
      <c r="F495" s="232" t="s">
        <v>1012</v>
      </c>
      <c r="G495" s="40"/>
      <c r="H495" s="40"/>
      <c r="I495" s="233"/>
      <c r="J495" s="40"/>
      <c r="K495" s="40"/>
      <c r="L495" s="44"/>
      <c r="M495" s="234"/>
      <c r="N495" s="235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144</v>
      </c>
      <c r="AU495" s="17" t="s">
        <v>84</v>
      </c>
    </row>
    <row r="496" s="2" customFormat="1">
      <c r="A496" s="38"/>
      <c r="B496" s="39"/>
      <c r="C496" s="40"/>
      <c r="D496" s="236" t="s">
        <v>146</v>
      </c>
      <c r="E496" s="40"/>
      <c r="F496" s="237" t="s">
        <v>1013</v>
      </c>
      <c r="G496" s="40"/>
      <c r="H496" s="40"/>
      <c r="I496" s="233"/>
      <c r="J496" s="40"/>
      <c r="K496" s="40"/>
      <c r="L496" s="44"/>
      <c r="M496" s="234"/>
      <c r="N496" s="235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146</v>
      </c>
      <c r="AU496" s="17" t="s">
        <v>84</v>
      </c>
    </row>
    <row r="497" s="13" customFormat="1">
      <c r="A497" s="13"/>
      <c r="B497" s="238"/>
      <c r="C497" s="239"/>
      <c r="D497" s="231" t="s">
        <v>148</v>
      </c>
      <c r="E497" s="240" t="s">
        <v>1</v>
      </c>
      <c r="F497" s="241" t="s">
        <v>795</v>
      </c>
      <c r="G497" s="239"/>
      <c r="H497" s="240" t="s">
        <v>1</v>
      </c>
      <c r="I497" s="242"/>
      <c r="J497" s="239"/>
      <c r="K497" s="239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148</v>
      </c>
      <c r="AU497" s="247" t="s">
        <v>84</v>
      </c>
      <c r="AV497" s="13" t="s">
        <v>82</v>
      </c>
      <c r="AW497" s="13" t="s">
        <v>31</v>
      </c>
      <c r="AX497" s="13" t="s">
        <v>74</v>
      </c>
      <c r="AY497" s="247" t="s">
        <v>134</v>
      </c>
    </row>
    <row r="498" s="13" customFormat="1">
      <c r="A498" s="13"/>
      <c r="B498" s="238"/>
      <c r="C498" s="239"/>
      <c r="D498" s="231" t="s">
        <v>148</v>
      </c>
      <c r="E498" s="240" t="s">
        <v>1</v>
      </c>
      <c r="F498" s="241" t="s">
        <v>1014</v>
      </c>
      <c r="G498" s="239"/>
      <c r="H498" s="240" t="s">
        <v>1</v>
      </c>
      <c r="I498" s="242"/>
      <c r="J498" s="239"/>
      <c r="K498" s="239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148</v>
      </c>
      <c r="AU498" s="247" t="s">
        <v>84</v>
      </c>
      <c r="AV498" s="13" t="s">
        <v>82</v>
      </c>
      <c r="AW498" s="13" t="s">
        <v>31</v>
      </c>
      <c r="AX498" s="13" t="s">
        <v>74</v>
      </c>
      <c r="AY498" s="247" t="s">
        <v>134</v>
      </c>
    </row>
    <row r="499" s="14" customFormat="1">
      <c r="A499" s="14"/>
      <c r="B499" s="248"/>
      <c r="C499" s="249"/>
      <c r="D499" s="231" t="s">
        <v>148</v>
      </c>
      <c r="E499" s="250" t="s">
        <v>1</v>
      </c>
      <c r="F499" s="251" t="s">
        <v>540</v>
      </c>
      <c r="G499" s="249"/>
      <c r="H499" s="252">
        <v>12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148</v>
      </c>
      <c r="AU499" s="258" t="s">
        <v>84</v>
      </c>
      <c r="AV499" s="14" t="s">
        <v>84</v>
      </c>
      <c r="AW499" s="14" t="s">
        <v>31</v>
      </c>
      <c r="AX499" s="14" t="s">
        <v>74</v>
      </c>
      <c r="AY499" s="258" t="s">
        <v>134</v>
      </c>
    </row>
    <row r="500" s="13" customFormat="1">
      <c r="A500" s="13"/>
      <c r="B500" s="238"/>
      <c r="C500" s="239"/>
      <c r="D500" s="231" t="s">
        <v>148</v>
      </c>
      <c r="E500" s="240" t="s">
        <v>1</v>
      </c>
      <c r="F500" s="241" t="s">
        <v>1015</v>
      </c>
      <c r="G500" s="239"/>
      <c r="H500" s="240" t="s">
        <v>1</v>
      </c>
      <c r="I500" s="242"/>
      <c r="J500" s="239"/>
      <c r="K500" s="239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148</v>
      </c>
      <c r="AU500" s="247" t="s">
        <v>84</v>
      </c>
      <c r="AV500" s="13" t="s">
        <v>82</v>
      </c>
      <c r="AW500" s="13" t="s">
        <v>31</v>
      </c>
      <c r="AX500" s="13" t="s">
        <v>74</v>
      </c>
      <c r="AY500" s="247" t="s">
        <v>134</v>
      </c>
    </row>
    <row r="501" s="14" customFormat="1">
      <c r="A501" s="14"/>
      <c r="B501" s="248"/>
      <c r="C501" s="249"/>
      <c r="D501" s="231" t="s">
        <v>148</v>
      </c>
      <c r="E501" s="250" t="s">
        <v>1</v>
      </c>
      <c r="F501" s="251" t="s">
        <v>1016</v>
      </c>
      <c r="G501" s="249"/>
      <c r="H501" s="252">
        <v>1.5</v>
      </c>
      <c r="I501" s="253"/>
      <c r="J501" s="249"/>
      <c r="K501" s="249"/>
      <c r="L501" s="254"/>
      <c r="M501" s="255"/>
      <c r="N501" s="256"/>
      <c r="O501" s="256"/>
      <c r="P501" s="256"/>
      <c r="Q501" s="256"/>
      <c r="R501" s="256"/>
      <c r="S501" s="256"/>
      <c r="T501" s="25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8" t="s">
        <v>148</v>
      </c>
      <c r="AU501" s="258" t="s">
        <v>84</v>
      </c>
      <c r="AV501" s="14" t="s">
        <v>84</v>
      </c>
      <c r="AW501" s="14" t="s">
        <v>31</v>
      </c>
      <c r="AX501" s="14" t="s">
        <v>74</v>
      </c>
      <c r="AY501" s="258" t="s">
        <v>134</v>
      </c>
    </row>
    <row r="502" s="13" customFormat="1">
      <c r="A502" s="13"/>
      <c r="B502" s="238"/>
      <c r="C502" s="239"/>
      <c r="D502" s="231" t="s">
        <v>148</v>
      </c>
      <c r="E502" s="240" t="s">
        <v>1</v>
      </c>
      <c r="F502" s="241" t="s">
        <v>1017</v>
      </c>
      <c r="G502" s="239"/>
      <c r="H502" s="240" t="s">
        <v>1</v>
      </c>
      <c r="I502" s="242"/>
      <c r="J502" s="239"/>
      <c r="K502" s="239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148</v>
      </c>
      <c r="AU502" s="247" t="s">
        <v>84</v>
      </c>
      <c r="AV502" s="13" t="s">
        <v>82</v>
      </c>
      <c r="AW502" s="13" t="s">
        <v>31</v>
      </c>
      <c r="AX502" s="13" t="s">
        <v>74</v>
      </c>
      <c r="AY502" s="247" t="s">
        <v>134</v>
      </c>
    </row>
    <row r="503" s="14" customFormat="1">
      <c r="A503" s="14"/>
      <c r="B503" s="248"/>
      <c r="C503" s="249"/>
      <c r="D503" s="231" t="s">
        <v>148</v>
      </c>
      <c r="E503" s="250" t="s">
        <v>1</v>
      </c>
      <c r="F503" s="251" t="s">
        <v>1018</v>
      </c>
      <c r="G503" s="249"/>
      <c r="H503" s="252">
        <v>42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8" t="s">
        <v>148</v>
      </c>
      <c r="AU503" s="258" t="s">
        <v>84</v>
      </c>
      <c r="AV503" s="14" t="s">
        <v>84</v>
      </c>
      <c r="AW503" s="14" t="s">
        <v>31</v>
      </c>
      <c r="AX503" s="14" t="s">
        <v>74</v>
      </c>
      <c r="AY503" s="258" t="s">
        <v>134</v>
      </c>
    </row>
    <row r="504" s="13" customFormat="1">
      <c r="A504" s="13"/>
      <c r="B504" s="238"/>
      <c r="C504" s="239"/>
      <c r="D504" s="231" t="s">
        <v>148</v>
      </c>
      <c r="E504" s="240" t="s">
        <v>1</v>
      </c>
      <c r="F504" s="241" t="s">
        <v>1019</v>
      </c>
      <c r="G504" s="239"/>
      <c r="H504" s="240" t="s">
        <v>1</v>
      </c>
      <c r="I504" s="242"/>
      <c r="J504" s="239"/>
      <c r="K504" s="239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148</v>
      </c>
      <c r="AU504" s="247" t="s">
        <v>84</v>
      </c>
      <c r="AV504" s="13" t="s">
        <v>82</v>
      </c>
      <c r="AW504" s="13" t="s">
        <v>31</v>
      </c>
      <c r="AX504" s="13" t="s">
        <v>74</v>
      </c>
      <c r="AY504" s="247" t="s">
        <v>134</v>
      </c>
    </row>
    <row r="505" s="14" customFormat="1">
      <c r="A505" s="14"/>
      <c r="B505" s="248"/>
      <c r="C505" s="249"/>
      <c r="D505" s="231" t="s">
        <v>148</v>
      </c>
      <c r="E505" s="250" t="s">
        <v>1</v>
      </c>
      <c r="F505" s="251" t="s">
        <v>1020</v>
      </c>
      <c r="G505" s="249"/>
      <c r="H505" s="252">
        <v>3.5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8" t="s">
        <v>148</v>
      </c>
      <c r="AU505" s="258" t="s">
        <v>84</v>
      </c>
      <c r="AV505" s="14" t="s">
        <v>84</v>
      </c>
      <c r="AW505" s="14" t="s">
        <v>31</v>
      </c>
      <c r="AX505" s="14" t="s">
        <v>74</v>
      </c>
      <c r="AY505" s="258" t="s">
        <v>134</v>
      </c>
    </row>
    <row r="506" s="13" customFormat="1">
      <c r="A506" s="13"/>
      <c r="B506" s="238"/>
      <c r="C506" s="239"/>
      <c r="D506" s="231" t="s">
        <v>148</v>
      </c>
      <c r="E506" s="240" t="s">
        <v>1</v>
      </c>
      <c r="F506" s="241" t="s">
        <v>1021</v>
      </c>
      <c r="G506" s="239"/>
      <c r="H506" s="240" t="s">
        <v>1</v>
      </c>
      <c r="I506" s="242"/>
      <c r="J506" s="239"/>
      <c r="K506" s="239"/>
      <c r="L506" s="243"/>
      <c r="M506" s="244"/>
      <c r="N506" s="245"/>
      <c r="O506" s="245"/>
      <c r="P506" s="245"/>
      <c r="Q506" s="245"/>
      <c r="R506" s="245"/>
      <c r="S506" s="245"/>
      <c r="T506" s="24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7" t="s">
        <v>148</v>
      </c>
      <c r="AU506" s="247" t="s">
        <v>84</v>
      </c>
      <c r="AV506" s="13" t="s">
        <v>82</v>
      </c>
      <c r="AW506" s="13" t="s">
        <v>31</v>
      </c>
      <c r="AX506" s="13" t="s">
        <v>74</v>
      </c>
      <c r="AY506" s="247" t="s">
        <v>134</v>
      </c>
    </row>
    <row r="507" s="14" customFormat="1">
      <c r="A507" s="14"/>
      <c r="B507" s="248"/>
      <c r="C507" s="249"/>
      <c r="D507" s="231" t="s">
        <v>148</v>
      </c>
      <c r="E507" s="250" t="s">
        <v>1</v>
      </c>
      <c r="F507" s="251" t="s">
        <v>7</v>
      </c>
      <c r="G507" s="249"/>
      <c r="H507" s="252">
        <v>21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8" t="s">
        <v>148</v>
      </c>
      <c r="AU507" s="258" t="s">
        <v>84</v>
      </c>
      <c r="AV507" s="14" t="s">
        <v>84</v>
      </c>
      <c r="AW507" s="14" t="s">
        <v>31</v>
      </c>
      <c r="AX507" s="14" t="s">
        <v>74</v>
      </c>
      <c r="AY507" s="258" t="s">
        <v>134</v>
      </c>
    </row>
    <row r="508" s="15" customFormat="1">
      <c r="A508" s="15"/>
      <c r="B508" s="259"/>
      <c r="C508" s="260"/>
      <c r="D508" s="231" t="s">
        <v>148</v>
      </c>
      <c r="E508" s="261" t="s">
        <v>1</v>
      </c>
      <c r="F508" s="262" t="s">
        <v>220</v>
      </c>
      <c r="G508" s="260"/>
      <c r="H508" s="263">
        <v>80</v>
      </c>
      <c r="I508" s="264"/>
      <c r="J508" s="260"/>
      <c r="K508" s="260"/>
      <c r="L508" s="265"/>
      <c r="M508" s="266"/>
      <c r="N508" s="267"/>
      <c r="O508" s="267"/>
      <c r="P508" s="267"/>
      <c r="Q508" s="267"/>
      <c r="R508" s="267"/>
      <c r="S508" s="267"/>
      <c r="T508" s="26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9" t="s">
        <v>148</v>
      </c>
      <c r="AU508" s="269" t="s">
        <v>84</v>
      </c>
      <c r="AV508" s="15" t="s">
        <v>142</v>
      </c>
      <c r="AW508" s="15" t="s">
        <v>31</v>
      </c>
      <c r="AX508" s="15" t="s">
        <v>82</v>
      </c>
      <c r="AY508" s="269" t="s">
        <v>134</v>
      </c>
    </row>
    <row r="509" s="12" customFormat="1" ht="22.8" customHeight="1">
      <c r="A509" s="12"/>
      <c r="B509" s="202"/>
      <c r="C509" s="203"/>
      <c r="D509" s="204" t="s">
        <v>73</v>
      </c>
      <c r="E509" s="216" t="s">
        <v>1022</v>
      </c>
      <c r="F509" s="216" t="s">
        <v>1023</v>
      </c>
      <c r="G509" s="203"/>
      <c r="H509" s="203"/>
      <c r="I509" s="206"/>
      <c r="J509" s="217">
        <f>BK509</f>
        <v>0</v>
      </c>
      <c r="K509" s="203"/>
      <c r="L509" s="208"/>
      <c r="M509" s="209"/>
      <c r="N509" s="210"/>
      <c r="O509" s="210"/>
      <c r="P509" s="211">
        <f>SUM(P510:P514)</f>
        <v>0</v>
      </c>
      <c r="Q509" s="210"/>
      <c r="R509" s="211">
        <f>SUM(R510:R514)</f>
        <v>0</v>
      </c>
      <c r="S509" s="210"/>
      <c r="T509" s="212">
        <f>SUM(T510:T514)</f>
        <v>0.16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3" t="s">
        <v>84</v>
      </c>
      <c r="AT509" s="214" t="s">
        <v>73</v>
      </c>
      <c r="AU509" s="214" t="s">
        <v>82</v>
      </c>
      <c r="AY509" s="213" t="s">
        <v>134</v>
      </c>
      <c r="BK509" s="215">
        <f>SUM(BK510:BK514)</f>
        <v>0</v>
      </c>
    </row>
    <row r="510" s="2" customFormat="1" ht="24.15" customHeight="1">
      <c r="A510" s="38"/>
      <c r="B510" s="39"/>
      <c r="C510" s="218" t="s">
        <v>540</v>
      </c>
      <c r="D510" s="218" t="s">
        <v>137</v>
      </c>
      <c r="E510" s="219" t="s">
        <v>1024</v>
      </c>
      <c r="F510" s="220" t="s">
        <v>1025</v>
      </c>
      <c r="G510" s="221" t="s">
        <v>280</v>
      </c>
      <c r="H510" s="222">
        <v>2</v>
      </c>
      <c r="I510" s="223"/>
      <c r="J510" s="224">
        <f>ROUND(I510*H510,2)</f>
        <v>0</v>
      </c>
      <c r="K510" s="220" t="s">
        <v>141</v>
      </c>
      <c r="L510" s="44"/>
      <c r="M510" s="225" t="s">
        <v>1</v>
      </c>
      <c r="N510" s="226" t="s">
        <v>39</v>
      </c>
      <c r="O510" s="91"/>
      <c r="P510" s="227">
        <f>O510*H510</f>
        <v>0</v>
      </c>
      <c r="Q510" s="227">
        <v>0</v>
      </c>
      <c r="R510" s="227">
        <f>Q510*H510</f>
        <v>0</v>
      </c>
      <c r="S510" s="227">
        <v>0.080000000000000002</v>
      </c>
      <c r="T510" s="228">
        <f>S510*H510</f>
        <v>0.16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9" t="s">
        <v>478</v>
      </c>
      <c r="AT510" s="229" t="s">
        <v>137</v>
      </c>
      <c r="AU510" s="229" t="s">
        <v>84</v>
      </c>
      <c r="AY510" s="17" t="s">
        <v>134</v>
      </c>
      <c r="BE510" s="230">
        <f>IF(N510="základní",J510,0)</f>
        <v>0</v>
      </c>
      <c r="BF510" s="230">
        <f>IF(N510="snížená",J510,0)</f>
        <v>0</v>
      </c>
      <c r="BG510" s="230">
        <f>IF(N510="zákl. přenesená",J510,0)</f>
        <v>0</v>
      </c>
      <c r="BH510" s="230">
        <f>IF(N510="sníž. přenesená",J510,0)</f>
        <v>0</v>
      </c>
      <c r="BI510" s="230">
        <f>IF(N510="nulová",J510,0)</f>
        <v>0</v>
      </c>
      <c r="BJ510" s="17" t="s">
        <v>82</v>
      </c>
      <c r="BK510" s="230">
        <f>ROUND(I510*H510,2)</f>
        <v>0</v>
      </c>
      <c r="BL510" s="17" t="s">
        <v>478</v>
      </c>
      <c r="BM510" s="229" t="s">
        <v>1026</v>
      </c>
    </row>
    <row r="511" s="2" customFormat="1">
      <c r="A511" s="38"/>
      <c r="B511" s="39"/>
      <c r="C511" s="40"/>
      <c r="D511" s="231" t="s">
        <v>144</v>
      </c>
      <c r="E511" s="40"/>
      <c r="F511" s="232" t="s">
        <v>1025</v>
      </c>
      <c r="G511" s="40"/>
      <c r="H511" s="40"/>
      <c r="I511" s="233"/>
      <c r="J511" s="40"/>
      <c r="K511" s="40"/>
      <c r="L511" s="44"/>
      <c r="M511" s="234"/>
      <c r="N511" s="235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144</v>
      </c>
      <c r="AU511" s="17" t="s">
        <v>84</v>
      </c>
    </row>
    <row r="512" s="2" customFormat="1">
      <c r="A512" s="38"/>
      <c r="B512" s="39"/>
      <c r="C512" s="40"/>
      <c r="D512" s="236" t="s">
        <v>146</v>
      </c>
      <c r="E512" s="40"/>
      <c r="F512" s="237" t="s">
        <v>1027</v>
      </c>
      <c r="G512" s="40"/>
      <c r="H512" s="40"/>
      <c r="I512" s="233"/>
      <c r="J512" s="40"/>
      <c r="K512" s="40"/>
      <c r="L512" s="44"/>
      <c r="M512" s="234"/>
      <c r="N512" s="235"/>
      <c r="O512" s="91"/>
      <c r="P512" s="91"/>
      <c r="Q512" s="91"/>
      <c r="R512" s="91"/>
      <c r="S512" s="91"/>
      <c r="T512" s="92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146</v>
      </c>
      <c r="AU512" s="17" t="s">
        <v>84</v>
      </c>
    </row>
    <row r="513" s="13" customFormat="1">
      <c r="A513" s="13"/>
      <c r="B513" s="238"/>
      <c r="C513" s="239"/>
      <c r="D513" s="231" t="s">
        <v>148</v>
      </c>
      <c r="E513" s="240" t="s">
        <v>1</v>
      </c>
      <c r="F513" s="241" t="s">
        <v>1028</v>
      </c>
      <c r="G513" s="239"/>
      <c r="H513" s="240" t="s">
        <v>1</v>
      </c>
      <c r="I513" s="242"/>
      <c r="J513" s="239"/>
      <c r="K513" s="239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148</v>
      </c>
      <c r="AU513" s="247" t="s">
        <v>84</v>
      </c>
      <c r="AV513" s="13" t="s">
        <v>82</v>
      </c>
      <c r="AW513" s="13" t="s">
        <v>31</v>
      </c>
      <c r="AX513" s="13" t="s">
        <v>74</v>
      </c>
      <c r="AY513" s="247" t="s">
        <v>134</v>
      </c>
    </row>
    <row r="514" s="14" customFormat="1">
      <c r="A514" s="14"/>
      <c r="B514" s="248"/>
      <c r="C514" s="249"/>
      <c r="D514" s="231" t="s">
        <v>148</v>
      </c>
      <c r="E514" s="250" t="s">
        <v>1</v>
      </c>
      <c r="F514" s="251" t="s">
        <v>84</v>
      </c>
      <c r="G514" s="249"/>
      <c r="H514" s="252">
        <v>2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8" t="s">
        <v>148</v>
      </c>
      <c r="AU514" s="258" t="s">
        <v>84</v>
      </c>
      <c r="AV514" s="14" t="s">
        <v>84</v>
      </c>
      <c r="AW514" s="14" t="s">
        <v>31</v>
      </c>
      <c r="AX514" s="14" t="s">
        <v>82</v>
      </c>
      <c r="AY514" s="258" t="s">
        <v>134</v>
      </c>
    </row>
    <row r="515" s="12" customFormat="1" ht="25.92" customHeight="1">
      <c r="A515" s="12"/>
      <c r="B515" s="202"/>
      <c r="C515" s="203"/>
      <c r="D515" s="204" t="s">
        <v>73</v>
      </c>
      <c r="E515" s="205" t="s">
        <v>679</v>
      </c>
      <c r="F515" s="205" t="s">
        <v>680</v>
      </c>
      <c r="G515" s="203"/>
      <c r="H515" s="203"/>
      <c r="I515" s="206"/>
      <c r="J515" s="207">
        <f>BK515</f>
        <v>0</v>
      </c>
      <c r="K515" s="203"/>
      <c r="L515" s="208"/>
      <c r="M515" s="209"/>
      <c r="N515" s="210"/>
      <c r="O515" s="210"/>
      <c r="P515" s="211">
        <f>SUM(P516:P531)</f>
        <v>0</v>
      </c>
      <c r="Q515" s="210"/>
      <c r="R515" s="211">
        <f>SUM(R516:R531)</f>
        <v>0</v>
      </c>
      <c r="S515" s="210"/>
      <c r="T515" s="212">
        <f>SUM(T516:T531)</f>
        <v>44.800000000000004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13" t="s">
        <v>142</v>
      </c>
      <c r="AT515" s="214" t="s">
        <v>73</v>
      </c>
      <c r="AU515" s="214" t="s">
        <v>74</v>
      </c>
      <c r="AY515" s="213" t="s">
        <v>134</v>
      </c>
      <c r="BK515" s="215">
        <f>SUM(BK516:BK531)</f>
        <v>0</v>
      </c>
    </row>
    <row r="516" s="2" customFormat="1" ht="16.5" customHeight="1">
      <c r="A516" s="38"/>
      <c r="B516" s="39"/>
      <c r="C516" s="218" t="s">
        <v>242</v>
      </c>
      <c r="D516" s="218" t="s">
        <v>137</v>
      </c>
      <c r="E516" s="219" t="s">
        <v>693</v>
      </c>
      <c r="F516" s="220" t="s">
        <v>694</v>
      </c>
      <c r="G516" s="221" t="s">
        <v>638</v>
      </c>
      <c r="H516" s="222">
        <v>1</v>
      </c>
      <c r="I516" s="223"/>
      <c r="J516" s="224">
        <f>ROUND(I516*H516,2)</f>
        <v>0</v>
      </c>
      <c r="K516" s="220" t="s">
        <v>1</v>
      </c>
      <c r="L516" s="44"/>
      <c r="M516" s="225" t="s">
        <v>1</v>
      </c>
      <c r="N516" s="226" t="s">
        <v>39</v>
      </c>
      <c r="O516" s="91"/>
      <c r="P516" s="227">
        <f>O516*H516</f>
        <v>0</v>
      </c>
      <c r="Q516" s="227">
        <v>0</v>
      </c>
      <c r="R516" s="227">
        <f>Q516*H516</f>
        <v>0</v>
      </c>
      <c r="S516" s="227">
        <v>0</v>
      </c>
      <c r="T516" s="228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9" t="s">
        <v>684</v>
      </c>
      <c r="AT516" s="229" t="s">
        <v>137</v>
      </c>
      <c r="AU516" s="229" t="s">
        <v>82</v>
      </c>
      <c r="AY516" s="17" t="s">
        <v>134</v>
      </c>
      <c r="BE516" s="230">
        <f>IF(N516="základní",J516,0)</f>
        <v>0</v>
      </c>
      <c r="BF516" s="230">
        <f>IF(N516="snížená",J516,0)</f>
        <v>0</v>
      </c>
      <c r="BG516" s="230">
        <f>IF(N516="zákl. přenesená",J516,0)</f>
        <v>0</v>
      </c>
      <c r="BH516" s="230">
        <f>IF(N516="sníž. přenesená",J516,0)</f>
        <v>0</v>
      </c>
      <c r="BI516" s="230">
        <f>IF(N516="nulová",J516,0)</f>
        <v>0</v>
      </c>
      <c r="BJ516" s="17" t="s">
        <v>82</v>
      </c>
      <c r="BK516" s="230">
        <f>ROUND(I516*H516,2)</f>
        <v>0</v>
      </c>
      <c r="BL516" s="17" t="s">
        <v>684</v>
      </c>
      <c r="BM516" s="229" t="s">
        <v>1029</v>
      </c>
    </row>
    <row r="517" s="2" customFormat="1">
      <c r="A517" s="38"/>
      <c r="B517" s="39"/>
      <c r="C517" s="40"/>
      <c r="D517" s="231" t="s">
        <v>144</v>
      </c>
      <c r="E517" s="40"/>
      <c r="F517" s="232" t="s">
        <v>694</v>
      </c>
      <c r="G517" s="40"/>
      <c r="H517" s="40"/>
      <c r="I517" s="233"/>
      <c r="J517" s="40"/>
      <c r="K517" s="40"/>
      <c r="L517" s="44"/>
      <c r="M517" s="234"/>
      <c r="N517" s="235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144</v>
      </c>
      <c r="AU517" s="17" t="s">
        <v>82</v>
      </c>
    </row>
    <row r="518" s="14" customFormat="1">
      <c r="A518" s="14"/>
      <c r="B518" s="248"/>
      <c r="C518" s="249"/>
      <c r="D518" s="231" t="s">
        <v>148</v>
      </c>
      <c r="E518" s="250" t="s">
        <v>1</v>
      </c>
      <c r="F518" s="251" t="s">
        <v>82</v>
      </c>
      <c r="G518" s="249"/>
      <c r="H518" s="252">
        <v>1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8" t="s">
        <v>148</v>
      </c>
      <c r="AU518" s="258" t="s">
        <v>82</v>
      </c>
      <c r="AV518" s="14" t="s">
        <v>84</v>
      </c>
      <c r="AW518" s="14" t="s">
        <v>31</v>
      </c>
      <c r="AX518" s="14" t="s">
        <v>82</v>
      </c>
      <c r="AY518" s="258" t="s">
        <v>134</v>
      </c>
    </row>
    <row r="519" s="2" customFormat="1" ht="24.15" customHeight="1">
      <c r="A519" s="38"/>
      <c r="B519" s="39"/>
      <c r="C519" s="218" t="s">
        <v>643</v>
      </c>
      <c r="D519" s="218" t="s">
        <v>137</v>
      </c>
      <c r="E519" s="219" t="s">
        <v>1030</v>
      </c>
      <c r="F519" s="220" t="s">
        <v>1031</v>
      </c>
      <c r="G519" s="221" t="s">
        <v>169</v>
      </c>
      <c r="H519" s="222">
        <v>28</v>
      </c>
      <c r="I519" s="223"/>
      <c r="J519" s="224">
        <f>ROUND(I519*H519,2)</f>
        <v>0</v>
      </c>
      <c r="K519" s="220" t="s">
        <v>1</v>
      </c>
      <c r="L519" s="44"/>
      <c r="M519" s="225" t="s">
        <v>1</v>
      </c>
      <c r="N519" s="226" t="s">
        <v>39</v>
      </c>
      <c r="O519" s="91"/>
      <c r="P519" s="227">
        <f>O519*H519</f>
        <v>0</v>
      </c>
      <c r="Q519" s="227">
        <v>0</v>
      </c>
      <c r="R519" s="227">
        <f>Q519*H519</f>
        <v>0</v>
      </c>
      <c r="S519" s="227">
        <v>1.6000000000000001</v>
      </c>
      <c r="T519" s="228">
        <f>S519*H519</f>
        <v>44.800000000000004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9" t="s">
        <v>684</v>
      </c>
      <c r="AT519" s="229" t="s">
        <v>137</v>
      </c>
      <c r="AU519" s="229" t="s">
        <v>82</v>
      </c>
      <c r="AY519" s="17" t="s">
        <v>134</v>
      </c>
      <c r="BE519" s="230">
        <f>IF(N519="základní",J519,0)</f>
        <v>0</v>
      </c>
      <c r="BF519" s="230">
        <f>IF(N519="snížená",J519,0)</f>
        <v>0</v>
      </c>
      <c r="BG519" s="230">
        <f>IF(N519="zákl. přenesená",J519,0)</f>
        <v>0</v>
      </c>
      <c r="BH519" s="230">
        <f>IF(N519="sníž. přenesená",J519,0)</f>
        <v>0</v>
      </c>
      <c r="BI519" s="230">
        <f>IF(N519="nulová",J519,0)</f>
        <v>0</v>
      </c>
      <c r="BJ519" s="17" t="s">
        <v>82</v>
      </c>
      <c r="BK519" s="230">
        <f>ROUND(I519*H519,2)</f>
        <v>0</v>
      </c>
      <c r="BL519" s="17" t="s">
        <v>684</v>
      </c>
      <c r="BM519" s="229" t="s">
        <v>1032</v>
      </c>
    </row>
    <row r="520" s="2" customFormat="1">
      <c r="A520" s="38"/>
      <c r="B520" s="39"/>
      <c r="C520" s="40"/>
      <c r="D520" s="231" t="s">
        <v>144</v>
      </c>
      <c r="E520" s="40"/>
      <c r="F520" s="232" t="s">
        <v>1031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144</v>
      </c>
      <c r="AU520" s="17" t="s">
        <v>82</v>
      </c>
    </row>
    <row r="521" s="13" customFormat="1">
      <c r="A521" s="13"/>
      <c r="B521" s="238"/>
      <c r="C521" s="239"/>
      <c r="D521" s="231" t="s">
        <v>148</v>
      </c>
      <c r="E521" s="240" t="s">
        <v>1</v>
      </c>
      <c r="F521" s="241" t="s">
        <v>1033</v>
      </c>
      <c r="G521" s="239"/>
      <c r="H521" s="240" t="s">
        <v>1</v>
      </c>
      <c r="I521" s="242"/>
      <c r="J521" s="239"/>
      <c r="K521" s="239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148</v>
      </c>
      <c r="AU521" s="247" t="s">
        <v>82</v>
      </c>
      <c r="AV521" s="13" t="s">
        <v>82</v>
      </c>
      <c r="AW521" s="13" t="s">
        <v>31</v>
      </c>
      <c r="AX521" s="13" t="s">
        <v>74</v>
      </c>
      <c r="AY521" s="247" t="s">
        <v>134</v>
      </c>
    </row>
    <row r="522" s="14" customFormat="1">
      <c r="A522" s="14"/>
      <c r="B522" s="248"/>
      <c r="C522" s="249"/>
      <c r="D522" s="231" t="s">
        <v>148</v>
      </c>
      <c r="E522" s="250" t="s">
        <v>1</v>
      </c>
      <c r="F522" s="251" t="s">
        <v>8</v>
      </c>
      <c r="G522" s="249"/>
      <c r="H522" s="252">
        <v>15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8" t="s">
        <v>148</v>
      </c>
      <c r="AU522" s="258" t="s">
        <v>82</v>
      </c>
      <c r="AV522" s="14" t="s">
        <v>84</v>
      </c>
      <c r="AW522" s="14" t="s">
        <v>31</v>
      </c>
      <c r="AX522" s="14" t="s">
        <v>74</v>
      </c>
      <c r="AY522" s="258" t="s">
        <v>134</v>
      </c>
    </row>
    <row r="523" s="13" customFormat="1">
      <c r="A523" s="13"/>
      <c r="B523" s="238"/>
      <c r="C523" s="239"/>
      <c r="D523" s="231" t="s">
        <v>148</v>
      </c>
      <c r="E523" s="240" t="s">
        <v>1</v>
      </c>
      <c r="F523" s="241" t="s">
        <v>1034</v>
      </c>
      <c r="G523" s="239"/>
      <c r="H523" s="240" t="s">
        <v>1</v>
      </c>
      <c r="I523" s="242"/>
      <c r="J523" s="239"/>
      <c r="K523" s="239"/>
      <c r="L523" s="243"/>
      <c r="M523" s="244"/>
      <c r="N523" s="245"/>
      <c r="O523" s="245"/>
      <c r="P523" s="245"/>
      <c r="Q523" s="245"/>
      <c r="R523" s="245"/>
      <c r="S523" s="245"/>
      <c r="T523" s="24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148</v>
      </c>
      <c r="AU523" s="247" t="s">
        <v>82</v>
      </c>
      <c r="AV523" s="13" t="s">
        <v>82</v>
      </c>
      <c r="AW523" s="13" t="s">
        <v>31</v>
      </c>
      <c r="AX523" s="13" t="s">
        <v>74</v>
      </c>
      <c r="AY523" s="247" t="s">
        <v>134</v>
      </c>
    </row>
    <row r="524" s="14" customFormat="1">
      <c r="A524" s="14"/>
      <c r="B524" s="248"/>
      <c r="C524" s="249"/>
      <c r="D524" s="231" t="s">
        <v>148</v>
      </c>
      <c r="E524" s="250" t="s">
        <v>1</v>
      </c>
      <c r="F524" s="251" t="s">
        <v>369</v>
      </c>
      <c r="G524" s="249"/>
      <c r="H524" s="252">
        <v>5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8" t="s">
        <v>148</v>
      </c>
      <c r="AU524" s="258" t="s">
        <v>82</v>
      </c>
      <c r="AV524" s="14" t="s">
        <v>84</v>
      </c>
      <c r="AW524" s="14" t="s">
        <v>31</v>
      </c>
      <c r="AX524" s="14" t="s">
        <v>74</v>
      </c>
      <c r="AY524" s="258" t="s">
        <v>134</v>
      </c>
    </row>
    <row r="525" s="13" customFormat="1">
      <c r="A525" s="13"/>
      <c r="B525" s="238"/>
      <c r="C525" s="239"/>
      <c r="D525" s="231" t="s">
        <v>148</v>
      </c>
      <c r="E525" s="240" t="s">
        <v>1</v>
      </c>
      <c r="F525" s="241" t="s">
        <v>1035</v>
      </c>
      <c r="G525" s="239"/>
      <c r="H525" s="240" t="s">
        <v>1</v>
      </c>
      <c r="I525" s="242"/>
      <c r="J525" s="239"/>
      <c r="K525" s="239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148</v>
      </c>
      <c r="AU525" s="247" t="s">
        <v>82</v>
      </c>
      <c r="AV525" s="13" t="s">
        <v>82</v>
      </c>
      <c r="AW525" s="13" t="s">
        <v>31</v>
      </c>
      <c r="AX525" s="13" t="s">
        <v>74</v>
      </c>
      <c r="AY525" s="247" t="s">
        <v>134</v>
      </c>
    </row>
    <row r="526" s="14" customFormat="1">
      <c r="A526" s="14"/>
      <c r="B526" s="248"/>
      <c r="C526" s="249"/>
      <c r="D526" s="231" t="s">
        <v>148</v>
      </c>
      <c r="E526" s="250" t="s">
        <v>1</v>
      </c>
      <c r="F526" s="251" t="s">
        <v>267</v>
      </c>
      <c r="G526" s="249"/>
      <c r="H526" s="252">
        <v>3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8" t="s">
        <v>148</v>
      </c>
      <c r="AU526" s="258" t="s">
        <v>82</v>
      </c>
      <c r="AV526" s="14" t="s">
        <v>84</v>
      </c>
      <c r="AW526" s="14" t="s">
        <v>31</v>
      </c>
      <c r="AX526" s="14" t="s">
        <v>74</v>
      </c>
      <c r="AY526" s="258" t="s">
        <v>134</v>
      </c>
    </row>
    <row r="527" s="13" customFormat="1">
      <c r="A527" s="13"/>
      <c r="B527" s="238"/>
      <c r="C527" s="239"/>
      <c r="D527" s="231" t="s">
        <v>148</v>
      </c>
      <c r="E527" s="240" t="s">
        <v>1</v>
      </c>
      <c r="F527" s="241" t="s">
        <v>1036</v>
      </c>
      <c r="G527" s="239"/>
      <c r="H527" s="240" t="s">
        <v>1</v>
      </c>
      <c r="I527" s="242"/>
      <c r="J527" s="239"/>
      <c r="K527" s="239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148</v>
      </c>
      <c r="AU527" s="247" t="s">
        <v>82</v>
      </c>
      <c r="AV527" s="13" t="s">
        <v>82</v>
      </c>
      <c r="AW527" s="13" t="s">
        <v>31</v>
      </c>
      <c r="AX527" s="13" t="s">
        <v>74</v>
      </c>
      <c r="AY527" s="247" t="s">
        <v>134</v>
      </c>
    </row>
    <row r="528" s="14" customFormat="1">
      <c r="A528" s="14"/>
      <c r="B528" s="248"/>
      <c r="C528" s="249"/>
      <c r="D528" s="231" t="s">
        <v>148</v>
      </c>
      <c r="E528" s="250" t="s">
        <v>1</v>
      </c>
      <c r="F528" s="251" t="s">
        <v>369</v>
      </c>
      <c r="G528" s="249"/>
      <c r="H528" s="252">
        <v>5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8" t="s">
        <v>148</v>
      </c>
      <c r="AU528" s="258" t="s">
        <v>82</v>
      </c>
      <c r="AV528" s="14" t="s">
        <v>84</v>
      </c>
      <c r="AW528" s="14" t="s">
        <v>31</v>
      </c>
      <c r="AX528" s="14" t="s">
        <v>74</v>
      </c>
      <c r="AY528" s="258" t="s">
        <v>134</v>
      </c>
    </row>
    <row r="529" s="15" customFormat="1">
      <c r="A529" s="15"/>
      <c r="B529" s="259"/>
      <c r="C529" s="260"/>
      <c r="D529" s="231" t="s">
        <v>148</v>
      </c>
      <c r="E529" s="261" t="s">
        <v>1</v>
      </c>
      <c r="F529" s="262" t="s">
        <v>220</v>
      </c>
      <c r="G529" s="260"/>
      <c r="H529" s="263">
        <v>28</v>
      </c>
      <c r="I529" s="264"/>
      <c r="J529" s="260"/>
      <c r="K529" s="260"/>
      <c r="L529" s="265"/>
      <c r="M529" s="266"/>
      <c r="N529" s="267"/>
      <c r="O529" s="267"/>
      <c r="P529" s="267"/>
      <c r="Q529" s="267"/>
      <c r="R529" s="267"/>
      <c r="S529" s="267"/>
      <c r="T529" s="26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9" t="s">
        <v>148</v>
      </c>
      <c r="AU529" s="269" t="s">
        <v>82</v>
      </c>
      <c r="AV529" s="15" t="s">
        <v>142</v>
      </c>
      <c r="AW529" s="15" t="s">
        <v>31</v>
      </c>
      <c r="AX529" s="15" t="s">
        <v>82</v>
      </c>
      <c r="AY529" s="269" t="s">
        <v>134</v>
      </c>
    </row>
    <row r="530" s="2" customFormat="1" ht="16.5" customHeight="1">
      <c r="A530" s="38"/>
      <c r="B530" s="39"/>
      <c r="C530" s="218" t="s">
        <v>565</v>
      </c>
      <c r="D530" s="218" t="s">
        <v>137</v>
      </c>
      <c r="E530" s="219" t="s">
        <v>1037</v>
      </c>
      <c r="F530" s="220" t="s">
        <v>1038</v>
      </c>
      <c r="G530" s="221" t="s">
        <v>280</v>
      </c>
      <c r="H530" s="222">
        <v>1</v>
      </c>
      <c r="I530" s="223"/>
      <c r="J530" s="224">
        <f>ROUND(I530*H530,2)</f>
        <v>0</v>
      </c>
      <c r="K530" s="220" t="s">
        <v>1</v>
      </c>
      <c r="L530" s="44"/>
      <c r="M530" s="225" t="s">
        <v>1</v>
      </c>
      <c r="N530" s="226" t="s">
        <v>39</v>
      </c>
      <c r="O530" s="91"/>
      <c r="P530" s="227">
        <f>O530*H530</f>
        <v>0</v>
      </c>
      <c r="Q530" s="227">
        <v>0</v>
      </c>
      <c r="R530" s="227">
        <f>Q530*H530</f>
        <v>0</v>
      </c>
      <c r="S530" s="227">
        <v>0</v>
      </c>
      <c r="T530" s="22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9" t="s">
        <v>684</v>
      </c>
      <c r="AT530" s="229" t="s">
        <v>137</v>
      </c>
      <c r="AU530" s="229" t="s">
        <v>82</v>
      </c>
      <c r="AY530" s="17" t="s">
        <v>134</v>
      </c>
      <c r="BE530" s="230">
        <f>IF(N530="základní",J530,0)</f>
        <v>0</v>
      </c>
      <c r="BF530" s="230">
        <f>IF(N530="snížená",J530,0)</f>
        <v>0</v>
      </c>
      <c r="BG530" s="230">
        <f>IF(N530="zákl. přenesená",J530,0)</f>
        <v>0</v>
      </c>
      <c r="BH530" s="230">
        <f>IF(N530="sníž. přenesená",J530,0)</f>
        <v>0</v>
      </c>
      <c r="BI530" s="230">
        <f>IF(N530="nulová",J530,0)</f>
        <v>0</v>
      </c>
      <c r="BJ530" s="17" t="s">
        <v>82</v>
      </c>
      <c r="BK530" s="230">
        <f>ROUND(I530*H530,2)</f>
        <v>0</v>
      </c>
      <c r="BL530" s="17" t="s">
        <v>684</v>
      </c>
      <c r="BM530" s="229" t="s">
        <v>1039</v>
      </c>
    </row>
    <row r="531" s="2" customFormat="1">
      <c r="A531" s="38"/>
      <c r="B531" s="39"/>
      <c r="C531" s="40"/>
      <c r="D531" s="231" t="s">
        <v>144</v>
      </c>
      <c r="E531" s="40"/>
      <c r="F531" s="232" t="s">
        <v>1038</v>
      </c>
      <c r="G531" s="40"/>
      <c r="H531" s="40"/>
      <c r="I531" s="233"/>
      <c r="J531" s="40"/>
      <c r="K531" s="40"/>
      <c r="L531" s="44"/>
      <c r="M531" s="234"/>
      <c r="N531" s="235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144</v>
      </c>
      <c r="AU531" s="17" t="s">
        <v>82</v>
      </c>
    </row>
    <row r="532" s="12" customFormat="1" ht="25.92" customHeight="1">
      <c r="A532" s="12"/>
      <c r="B532" s="202"/>
      <c r="C532" s="203"/>
      <c r="D532" s="204" t="s">
        <v>73</v>
      </c>
      <c r="E532" s="205" t="s">
        <v>704</v>
      </c>
      <c r="F532" s="205" t="s">
        <v>705</v>
      </c>
      <c r="G532" s="203"/>
      <c r="H532" s="203"/>
      <c r="I532" s="206"/>
      <c r="J532" s="207">
        <f>BK532</f>
        <v>0</v>
      </c>
      <c r="K532" s="203"/>
      <c r="L532" s="208"/>
      <c r="M532" s="209"/>
      <c r="N532" s="210"/>
      <c r="O532" s="210"/>
      <c r="P532" s="211">
        <f>SUM(P533:P538)</f>
        <v>0</v>
      </c>
      <c r="Q532" s="210"/>
      <c r="R532" s="211">
        <f>SUM(R533:R538)</f>
        <v>0</v>
      </c>
      <c r="S532" s="210"/>
      <c r="T532" s="212">
        <f>SUM(T533:T538)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3" t="s">
        <v>369</v>
      </c>
      <c r="AT532" s="214" t="s">
        <v>73</v>
      </c>
      <c r="AU532" s="214" t="s">
        <v>74</v>
      </c>
      <c r="AY532" s="213" t="s">
        <v>134</v>
      </c>
      <c r="BK532" s="215">
        <f>SUM(BK533:BK538)</f>
        <v>0</v>
      </c>
    </row>
    <row r="533" s="2" customFormat="1" ht="16.5" customHeight="1">
      <c r="A533" s="38"/>
      <c r="B533" s="39"/>
      <c r="C533" s="218" t="s">
        <v>688</v>
      </c>
      <c r="D533" s="218" t="s">
        <v>137</v>
      </c>
      <c r="E533" s="219" t="s">
        <v>707</v>
      </c>
      <c r="F533" s="220" t="s">
        <v>708</v>
      </c>
      <c r="G533" s="221" t="s">
        <v>638</v>
      </c>
      <c r="H533" s="222">
        <v>1</v>
      </c>
      <c r="I533" s="223"/>
      <c r="J533" s="224">
        <f>ROUND(I533*H533,2)</f>
        <v>0</v>
      </c>
      <c r="K533" s="220" t="s">
        <v>477</v>
      </c>
      <c r="L533" s="44"/>
      <c r="M533" s="225" t="s">
        <v>1</v>
      </c>
      <c r="N533" s="226" t="s">
        <v>39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710</v>
      </c>
      <c r="AT533" s="229" t="s">
        <v>137</v>
      </c>
      <c r="AU533" s="229" t="s">
        <v>82</v>
      </c>
      <c r="AY533" s="17" t="s">
        <v>134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82</v>
      </c>
      <c r="BK533" s="230">
        <f>ROUND(I533*H533,2)</f>
        <v>0</v>
      </c>
      <c r="BL533" s="17" t="s">
        <v>710</v>
      </c>
      <c r="BM533" s="229" t="s">
        <v>1040</v>
      </c>
    </row>
    <row r="534" s="2" customFormat="1">
      <c r="A534" s="38"/>
      <c r="B534" s="39"/>
      <c r="C534" s="40"/>
      <c r="D534" s="231" t="s">
        <v>144</v>
      </c>
      <c r="E534" s="40"/>
      <c r="F534" s="232" t="s">
        <v>708</v>
      </c>
      <c r="G534" s="40"/>
      <c r="H534" s="40"/>
      <c r="I534" s="233"/>
      <c r="J534" s="40"/>
      <c r="K534" s="40"/>
      <c r="L534" s="44"/>
      <c r="M534" s="234"/>
      <c r="N534" s="235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144</v>
      </c>
      <c r="AU534" s="17" t="s">
        <v>82</v>
      </c>
    </row>
    <row r="535" s="2" customFormat="1">
      <c r="A535" s="38"/>
      <c r="B535" s="39"/>
      <c r="C535" s="40"/>
      <c r="D535" s="236" t="s">
        <v>146</v>
      </c>
      <c r="E535" s="40"/>
      <c r="F535" s="237" t="s">
        <v>1041</v>
      </c>
      <c r="G535" s="40"/>
      <c r="H535" s="40"/>
      <c r="I535" s="233"/>
      <c r="J535" s="40"/>
      <c r="K535" s="40"/>
      <c r="L535" s="44"/>
      <c r="M535" s="234"/>
      <c r="N535" s="235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146</v>
      </c>
      <c r="AU535" s="17" t="s">
        <v>82</v>
      </c>
    </row>
    <row r="536" s="2" customFormat="1" ht="16.5" customHeight="1">
      <c r="A536" s="38"/>
      <c r="B536" s="39"/>
      <c r="C536" s="218" t="s">
        <v>692</v>
      </c>
      <c r="D536" s="218" t="s">
        <v>137</v>
      </c>
      <c r="E536" s="219" t="s">
        <v>1042</v>
      </c>
      <c r="F536" s="220" t="s">
        <v>1043</v>
      </c>
      <c r="G536" s="221" t="s">
        <v>638</v>
      </c>
      <c r="H536" s="222">
        <v>1</v>
      </c>
      <c r="I536" s="223"/>
      <c r="J536" s="224">
        <f>ROUND(I536*H536,2)</f>
        <v>0</v>
      </c>
      <c r="K536" s="220" t="s">
        <v>477</v>
      </c>
      <c r="L536" s="44"/>
      <c r="M536" s="225" t="s">
        <v>1</v>
      </c>
      <c r="N536" s="226" t="s">
        <v>39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710</v>
      </c>
      <c r="AT536" s="229" t="s">
        <v>137</v>
      </c>
      <c r="AU536" s="229" t="s">
        <v>82</v>
      </c>
      <c r="AY536" s="17" t="s">
        <v>134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82</v>
      </c>
      <c r="BK536" s="230">
        <f>ROUND(I536*H536,2)</f>
        <v>0</v>
      </c>
      <c r="BL536" s="17" t="s">
        <v>710</v>
      </c>
      <c r="BM536" s="229" t="s">
        <v>1044</v>
      </c>
    </row>
    <row r="537" s="2" customFormat="1">
      <c r="A537" s="38"/>
      <c r="B537" s="39"/>
      <c r="C537" s="40"/>
      <c r="D537" s="231" t="s">
        <v>144</v>
      </c>
      <c r="E537" s="40"/>
      <c r="F537" s="232" t="s">
        <v>1043</v>
      </c>
      <c r="G537" s="40"/>
      <c r="H537" s="40"/>
      <c r="I537" s="233"/>
      <c r="J537" s="40"/>
      <c r="K537" s="40"/>
      <c r="L537" s="44"/>
      <c r="M537" s="234"/>
      <c r="N537" s="235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144</v>
      </c>
      <c r="AU537" s="17" t="s">
        <v>82</v>
      </c>
    </row>
    <row r="538" s="2" customFormat="1">
      <c r="A538" s="38"/>
      <c r="B538" s="39"/>
      <c r="C538" s="40"/>
      <c r="D538" s="236" t="s">
        <v>146</v>
      </c>
      <c r="E538" s="40"/>
      <c r="F538" s="237" t="s">
        <v>1045</v>
      </c>
      <c r="G538" s="40"/>
      <c r="H538" s="40"/>
      <c r="I538" s="233"/>
      <c r="J538" s="40"/>
      <c r="K538" s="40"/>
      <c r="L538" s="44"/>
      <c r="M538" s="281"/>
      <c r="N538" s="282"/>
      <c r="O538" s="283"/>
      <c r="P538" s="283"/>
      <c r="Q538" s="283"/>
      <c r="R538" s="283"/>
      <c r="S538" s="283"/>
      <c r="T538" s="284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146</v>
      </c>
      <c r="AU538" s="17" t="s">
        <v>82</v>
      </c>
    </row>
    <row r="539" s="2" customFormat="1" ht="6.96" customHeight="1">
      <c r="A539" s="38"/>
      <c r="B539" s="66"/>
      <c r="C539" s="67"/>
      <c r="D539" s="67"/>
      <c r="E539" s="67"/>
      <c r="F539" s="67"/>
      <c r="G539" s="67"/>
      <c r="H539" s="67"/>
      <c r="I539" s="67"/>
      <c r="J539" s="67"/>
      <c r="K539" s="67"/>
      <c r="L539" s="44"/>
      <c r="M539" s="38"/>
      <c r="O539" s="38"/>
      <c r="P539" s="38"/>
      <c r="Q539" s="38"/>
      <c r="R539" s="38"/>
      <c r="S539" s="38"/>
      <c r="T539" s="38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</row>
  </sheetData>
  <sheetProtection sheet="1" autoFilter="0" formatColumns="0" formatRows="0" objects="1" scenarios="1" spinCount="100000" saltValue="GEslK0/6f68iL/KgAXhLULUuTULRj7y12NpbewL1wmuTkgLRDjGu4/EQ4Zo/q1CHrzJ2RpN+KboYrHrQZ0gocA==" hashValue="GgQ+zbSHzcxVamcbT4awut815FRODfr4dSjMhElU0dwzsiDdqYDz2+cjqE5SSQJdCjqhxaRyEtxeFkW+n5JXGA==" algorithmName="SHA-512" password="CC35"/>
  <autoFilter ref="C133:K538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hyperlinks>
    <hyperlink ref="F139" r:id="rId1" display="https://podminky.urs.cz/item/CS_URS_2024_01/111111101"/>
    <hyperlink ref="F146" r:id="rId2" display="https://podminky.urs.cz/item/CS_URS_2024_01/111211101"/>
    <hyperlink ref="F151" r:id="rId3" display="https://podminky.urs.cz/item/CS_URS_2024_01/112101101"/>
    <hyperlink ref="F156" r:id="rId4" display="https://podminky.urs.cz/item/CS_URS_2024_01/112251101"/>
    <hyperlink ref="F159" r:id="rId5" display="https://podminky.urs.cz/item/CS_URS_2024_01/174111101"/>
    <hyperlink ref="F168" r:id="rId6" display="https://podminky.urs.cz/item/CS_URS_2024_01/181006115"/>
    <hyperlink ref="F178" r:id="rId7" display="https://podminky.urs.cz/item/CS_URS_2024_01/181111131"/>
    <hyperlink ref="F187" r:id="rId8" display="https://podminky.urs.cz/item/CS_URS_2024_01/981011313"/>
    <hyperlink ref="F196" r:id="rId9" display="https://podminky.urs.cz/item/CS_URS_2024_01/961044111"/>
    <hyperlink ref="F205" r:id="rId10" display="https://podminky.urs.cz/item/CS_URS_2024_01/963042819"/>
    <hyperlink ref="F213" r:id="rId11" display="https://podminky.urs.cz/item/CS_URS_2024_01/965081113"/>
    <hyperlink ref="F217" r:id="rId12" display="https://podminky.urs.cz/item/CS_URS_2024_01/968062244"/>
    <hyperlink ref="F222" r:id="rId13" display="https://podminky.urs.cz/item/CS_URS_2024_01/968062245"/>
    <hyperlink ref="F227" r:id="rId14" display="https://podminky.urs.cz/item/CS_URS_2024_01/968062374"/>
    <hyperlink ref="F238" r:id="rId15" display="https://podminky.urs.cz/item/CS_URS_2024_01/968062376"/>
    <hyperlink ref="F250" r:id="rId16" display="https://podminky.urs.cz/item/CS_URS_2024_01/968062455"/>
    <hyperlink ref="F260" r:id="rId17" display="https://podminky.urs.cz/item/CS_URS_2024_01/962032641"/>
    <hyperlink ref="F264" r:id="rId18" display="https://podminky.urs.cz/item/CS_URS_2024_01/966071711"/>
    <hyperlink ref="F269" r:id="rId19" display="https://podminky.urs.cz/item/CS_URS_2024_01/997002611"/>
    <hyperlink ref="F272" r:id="rId20" display="https://podminky.urs.cz/item/CS_URS_2024_01/997006002"/>
    <hyperlink ref="F275" r:id="rId21" display="https://podminky.urs.cz/item/CS_URS_2024_01/997006511"/>
    <hyperlink ref="F278" r:id="rId22" display="https://podminky.urs.cz/item/CS_URS_2024_01/997006519"/>
    <hyperlink ref="F282" r:id="rId23" display="https://podminky.urs.cz/item/CS_URS_2024_01/997013609"/>
    <hyperlink ref="F286" r:id="rId24" display="https://podminky.urs.cz/item/CS_URS_2024_01/997013635"/>
    <hyperlink ref="F290" r:id="rId25" display="https://podminky.urs.cz/item/CS_URS_2024_01/997013811"/>
    <hyperlink ref="F294" r:id="rId26" display="https://podminky.urs.cz/item/CS_URS_2024_01/997013814"/>
    <hyperlink ref="F300" r:id="rId27" display="https://podminky.urs.cz/item/CS_URS_2024_01/712440832"/>
    <hyperlink ref="F307" r:id="rId28" display="https://podminky.urs.cz/item/CS_URS_2024_01/721160802"/>
    <hyperlink ref="F313" r:id="rId29" display="https://podminky.urs.cz/item/CS_URS_2024_01/722130801"/>
    <hyperlink ref="F321" r:id="rId30" display="https://podminky.urs.cz/item/CS_URS_2024_01/722170801"/>
    <hyperlink ref="F326" r:id="rId31" display="https://podminky.urs.cz/item/CS_URS_2024_01/722181812"/>
    <hyperlink ref="F331" r:id="rId32" display="https://podminky.urs.cz/item/CS_URS_2024_01/722181851"/>
    <hyperlink ref="F337" r:id="rId33" display="https://podminky.urs.cz/item/CS_URS_2024_01/725110811"/>
    <hyperlink ref="F340" r:id="rId34" display="https://podminky.urs.cz/item/CS_URS_2024_01/725210821"/>
    <hyperlink ref="F345" r:id="rId35" display="https://podminky.urs.cz/item/CS_URS_2024_01/725220841"/>
    <hyperlink ref="F350" r:id="rId36" display="https://podminky.urs.cz/item/CS_URS_2024_01/725530826"/>
    <hyperlink ref="F355" r:id="rId37" display="https://podminky.urs.cz/item/CS_URS_2024_01/725820801"/>
    <hyperlink ref="F363" r:id="rId38" display="https://podminky.urs.cz/item/CS_URS_2024_01/725860811"/>
    <hyperlink ref="F372" r:id="rId39" display="https://podminky.urs.cz/item/CS_URS_2024_01/741125831"/>
    <hyperlink ref="F377" r:id="rId40" display="https://podminky.urs.cz/item/CS_URS_2024_01/741211823"/>
    <hyperlink ref="F380" r:id="rId41" display="https://podminky.urs.cz/item/CS_URS_2024_01/741371821"/>
    <hyperlink ref="F383" r:id="rId42" display="https://podminky.urs.cz/item/CS_URS_2024_01/741371841"/>
    <hyperlink ref="F388" r:id="rId43" display="https://podminky.urs.cz/item/CS_URS_2024_01/762341811"/>
    <hyperlink ref="F396" r:id="rId44" display="https://podminky.urs.cz/item/CS_URS_2024_01/762522812"/>
    <hyperlink ref="F407" r:id="rId45" display="https://podminky.urs.cz/item/CS_URS_2024_01/762711820"/>
    <hyperlink ref="F423" r:id="rId46" display="https://podminky.urs.cz/item/CS_URS_2024_01/762822820"/>
    <hyperlink ref="F428" r:id="rId47" display="https://podminky.urs.cz/item/CS_URS_2024_01/762841812"/>
    <hyperlink ref="F437" r:id="rId48" display="https://podminky.urs.cz/item/CS_URS_2024_01/764001821"/>
    <hyperlink ref="F442" r:id="rId49" display="https://podminky.urs.cz/item/CS_URS_2024_01/764002821"/>
    <hyperlink ref="F445" r:id="rId50" display="https://podminky.urs.cz/item/CS_URS_2024_01/764004801"/>
    <hyperlink ref="F453" r:id="rId51" display="https://podminky.urs.cz/item/CS_URS_2024_01/764004841"/>
    <hyperlink ref="F456" r:id="rId52" display="https://podminky.urs.cz/item/CS_URS_2024_01/764004861"/>
    <hyperlink ref="F462" r:id="rId53" display="https://podminky.urs.cz/item/CS_URS_2024_01/766221811"/>
    <hyperlink ref="F467" r:id="rId54" display="https://podminky.urs.cz/item/CS_URS_2024_01/766411821"/>
    <hyperlink ref="F477" r:id="rId55" display="https://podminky.urs.cz/item/CS_URS_2024_01/766411822"/>
    <hyperlink ref="F487" r:id="rId56" display="https://podminky.urs.cz/item/CS_URS_2024_01/766491851"/>
    <hyperlink ref="F496" r:id="rId57" display="https://podminky.urs.cz/item/CS_URS_2024_01/776201811"/>
    <hyperlink ref="F512" r:id="rId58" display="https://podminky.urs.cz/item/CS_URS_2024_01/795121811"/>
    <hyperlink ref="F535" r:id="rId59" display="https://podminky.urs.cz/item/CS_URS_2021_01/030001000"/>
    <hyperlink ref="F538" r:id="rId60" display="https://podminky.urs.cz/item/CS_URS_2021_01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2024-03-08T10:27:40Z</dcterms:created>
  <dcterms:modified xsi:type="dcterms:W3CDTF">2024-03-08T10:27:45Z</dcterms:modified>
</cp:coreProperties>
</file>